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32760" windowWidth="12030" windowHeight="14655" activeTab="0"/>
  </bookViews>
  <sheets>
    <sheet name="PM00234" sheetId="1" r:id="rId1"/>
  </sheets>
  <definedNames>
    <definedName name="_xlnm.Print_Titles" localSheetId="0">'PM00234'!$2:$4</definedName>
  </definedNames>
  <calcPr fullCalcOnLoad="1"/>
</workbook>
</file>

<file path=xl/sharedStrings.xml><?xml version="1.0" encoding="utf-8"?>
<sst xmlns="http://schemas.openxmlformats.org/spreadsheetml/2006/main" count="100" uniqueCount="81">
  <si>
    <t>Bridge #</t>
  </si>
  <si>
    <t>Facility Carried</t>
  </si>
  <si>
    <t>Status</t>
  </si>
  <si>
    <t>Priority</t>
  </si>
  <si>
    <t>SD</t>
  </si>
  <si>
    <t>0.1 Mi S/E Lowry Rd</t>
  </si>
  <si>
    <t>33C0110</t>
  </si>
  <si>
    <t>Alameda Flood Cntrl Chan</t>
  </si>
  <si>
    <t>Ardenwood Blvd</t>
  </si>
  <si>
    <t>Paseo Padre Pkwy</t>
  </si>
  <si>
    <t>Location</t>
  </si>
  <si>
    <t>Agency</t>
  </si>
  <si>
    <t>City of Fremont</t>
  </si>
  <si>
    <t>Local Agency</t>
  </si>
  <si>
    <t>Bridge ID</t>
  </si>
  <si>
    <t>Feature</t>
  </si>
  <si>
    <t>Intersected</t>
  </si>
  <si>
    <t>Alameda County Flood Control Channel</t>
  </si>
  <si>
    <t>Railroad Tracks</t>
  </si>
  <si>
    <t>Sufficiency</t>
  </si>
  <si>
    <t>Rating</t>
  </si>
  <si>
    <t>SD/FO</t>
  </si>
  <si>
    <t>Work Description</t>
  </si>
  <si>
    <t>Total Particip.</t>
  </si>
  <si>
    <t>Cost</t>
  </si>
  <si>
    <t>Federal</t>
  </si>
  <si>
    <t>Local</t>
  </si>
  <si>
    <t>33C0059</t>
  </si>
  <si>
    <t>Alvarado Blvd</t>
  </si>
  <si>
    <t>33C0400</t>
  </si>
  <si>
    <t>Auto Mall Pkwy - OH</t>
  </si>
  <si>
    <t>Auto Mall Pkwy</t>
  </si>
  <si>
    <t>0.6 km west of I-680</t>
  </si>
  <si>
    <t>33C0412</t>
  </si>
  <si>
    <t>North Canyon Crossing</t>
  </si>
  <si>
    <t>0.6 mi north of Durham Rd</t>
  </si>
  <si>
    <t>33C0419</t>
  </si>
  <si>
    <t>33C0442</t>
  </si>
  <si>
    <t>Cushing Pkwy Viaduct</t>
  </si>
  <si>
    <t>Cushing Parkway</t>
  </si>
  <si>
    <t>0.8 miles west of I-880</t>
  </si>
  <si>
    <t>33C0443</t>
  </si>
  <si>
    <t>Flood Control Line B (Bell St)</t>
  </si>
  <si>
    <t>Bell Street</t>
  </si>
  <si>
    <t>200 FT west of Lorren Dr</t>
  </si>
  <si>
    <t>33C0474</t>
  </si>
  <si>
    <t>Flood Control Channel Line E Bridge</t>
  </si>
  <si>
    <t>Starboard Drive</t>
  </si>
  <si>
    <t>0.2 MI NW of Fremont Blvd</t>
  </si>
  <si>
    <t>33C0475</t>
  </si>
  <si>
    <t>Laguna Creek (Flood Control Line E)</t>
  </si>
  <si>
    <t>0.14 MI W of Fremont Blvd</t>
  </si>
  <si>
    <t>Wsahington Blvd OH</t>
  </si>
  <si>
    <t>Washington Blvd</t>
  </si>
  <si>
    <t>0.5 MI W of I-680</t>
  </si>
  <si>
    <t>Sabercat Creek</t>
  </si>
  <si>
    <t>Place a polyester concrete overlay on the deck surface and approach slabs.</t>
  </si>
  <si>
    <t>Remove the Crafco (tar) from the deck cracks and treat the bridge deck with methacrylate.</t>
  </si>
  <si>
    <t>Treat the deck and approach slabs with methacrylate.</t>
  </si>
  <si>
    <t>Treat the brdige deck with methacrylate.</t>
  </si>
  <si>
    <t>Unit Cost</t>
  </si>
  <si>
    <t>($/SF)</t>
  </si>
  <si>
    <t>Construction</t>
  </si>
  <si>
    <t>Contingency</t>
  </si>
  <si>
    <t>PE</t>
  </si>
  <si>
    <t>CE</t>
  </si>
  <si>
    <t>(25%)</t>
  </si>
  <si>
    <t>(15%)</t>
  </si>
  <si>
    <t>Totals for All Bridges</t>
  </si>
  <si>
    <t>Deck</t>
  </si>
  <si>
    <t>Area (SF)</t>
  </si>
  <si>
    <t xml:space="preserve">Place a polyester overlay on the bridge deck and approach slabs. Repair broken restrainer cable at Pier 2 and Pier 3.  Place a new joint seal between the westbound approach slab and Abutment 5.  </t>
  </si>
  <si>
    <t xml:space="preserve">Place a polyester concrete overlay on the bridge deck and approach slabs. Repair/replace the broken restrainer cable on Girder 9 at Pier 3.  </t>
  </si>
  <si>
    <t>Place a polyester overlay on the bridge deck.  Remove delaminated concrete and corrosion from exposed reinforcing along both bridge rails. Patch spalled areas in both bridge rails. Smooth out the uneven AC approach roadways adjacent to both abutments.</t>
  </si>
  <si>
    <t>Laguna Cr (Flood Control Line E)</t>
  </si>
  <si>
    <t>Treat the deck with methacrylate.</t>
  </si>
  <si>
    <t>Flood Control Ch. Line E</t>
  </si>
  <si>
    <t xml:space="preserve">Smooth out the AC approach roadway transitions adjacent to both abutments. Treat the bridge deck with methacrylate. </t>
  </si>
  <si>
    <t>CITY OF FREMONT BRIDGE PREVENTIVE MAINTENANCE PROGRAM PLAN 2022</t>
  </si>
  <si>
    <t>Share (80%)</t>
  </si>
  <si>
    <t>Share (20%)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</si>
</sst>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quot;$&quot;* #,##0.0000_);_(&quot;$&quot;* \(#,##0.0000\);_(&quot;$&quot;* &quot;-&quot;????_);_(@_)"/>
  </numFmts>
  <fonts count="38">
    <font>
      <sz val="10"/>
      <name val="Arial"/>
      <family val="0"/>
    </font>
    <font>
      <b/>
      <sz val="12"/>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double"/>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double"/>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Border="1" applyAlignment="1">
      <alignment horizontal="center"/>
    </xf>
    <xf numFmtId="0" fontId="1" fillId="0" borderId="0" xfId="0" applyFont="1" applyBorder="1" applyAlignment="1">
      <alignment/>
    </xf>
    <xf numFmtId="0" fontId="0" fillId="0" borderId="0" xfId="0" applyBorder="1" applyAlignment="1">
      <alignment/>
    </xf>
    <xf numFmtId="0" fontId="2" fillId="0" borderId="11" xfId="0" applyFont="1" applyFill="1" applyBorder="1" applyAlignment="1">
      <alignment horizontal="center"/>
    </xf>
    <xf numFmtId="0" fontId="2" fillId="0" borderId="11" xfId="0" applyFont="1" applyBorder="1" applyAlignment="1">
      <alignment horizontal="center"/>
    </xf>
    <xf numFmtId="0" fontId="0" fillId="0" borderId="0" xfId="0" applyFill="1" applyAlignment="1">
      <alignment vertical="top"/>
    </xf>
    <xf numFmtId="0" fontId="0" fillId="0" borderId="0" xfId="0" applyFill="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2" fillId="0" borderId="11" xfId="0" applyFont="1" applyFill="1" applyBorder="1" applyAlignment="1">
      <alignment horizontal="center" wrapText="1"/>
    </xf>
    <xf numFmtId="9" fontId="2" fillId="0" borderId="10" xfId="0" applyNumberFormat="1" applyFont="1" applyFill="1" applyBorder="1" applyAlignment="1" quotePrefix="1">
      <alignment horizontal="center"/>
    </xf>
    <xf numFmtId="3" fontId="0" fillId="0" borderId="14" xfId="0" applyNumberFormat="1" applyFill="1" applyBorder="1" applyAlignment="1">
      <alignment horizontal="center" vertical="center"/>
    </xf>
    <xf numFmtId="44" fontId="0" fillId="0" borderId="14" xfId="44"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44" fontId="0" fillId="0" borderId="15" xfId="44" applyFont="1" applyFill="1" applyBorder="1" applyAlignment="1">
      <alignment horizontal="center" vertical="center" wrapText="1"/>
    </xf>
    <xf numFmtId="0" fontId="2" fillId="0" borderId="16" xfId="0" applyFont="1" applyFill="1" applyBorder="1" applyAlignment="1">
      <alignment horizontal="left" vertical="center" wrapText="1"/>
    </xf>
    <xf numFmtId="44" fontId="2" fillId="0" borderId="16" xfId="0" applyNumberFormat="1" applyFont="1" applyFill="1" applyBorder="1" applyAlignment="1">
      <alignment horizontal="left" vertical="center" wrapText="1"/>
    </xf>
    <xf numFmtId="3" fontId="0" fillId="0" borderId="14" xfId="0" applyNumberFormat="1" applyFont="1" applyFill="1" applyBorder="1" applyAlignment="1">
      <alignment horizontal="center" vertical="center" wrapText="1"/>
    </xf>
    <xf numFmtId="3" fontId="0" fillId="0" borderId="16" xfId="0" applyNumberFormat="1" applyFill="1" applyBorder="1" applyAlignment="1">
      <alignment horizontal="center" vertical="center"/>
    </xf>
    <xf numFmtId="44" fontId="0" fillId="0" borderId="16" xfId="44"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3"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vertical="center" wrapText="1"/>
    </xf>
    <xf numFmtId="0" fontId="0" fillId="0" borderId="15" xfId="0" applyFont="1" applyFill="1" applyBorder="1" applyAlignment="1">
      <alignment horizontal="left" vertical="center" wrapText="1"/>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6" xfId="0" applyFill="1" applyBorder="1" applyAlignment="1">
      <alignment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0" fillId="0" borderId="16"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14" xfId="0" applyFill="1" applyBorder="1" applyAlignment="1">
      <alignment horizontal="center" vertical="center"/>
    </xf>
    <xf numFmtId="0" fontId="0" fillId="0" borderId="14" xfId="0" applyFont="1" applyFill="1" applyBorder="1" applyAlignment="1">
      <alignment horizontal="left" vertical="center" wrapText="1"/>
    </xf>
    <xf numFmtId="0" fontId="1"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zoomScale="75" zoomScaleNormal="75" zoomScalePageLayoutView="0" workbookViewId="0" topLeftCell="A1">
      <pane xSplit="1" ySplit="4" topLeftCell="I5"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2.28125" style="1" customWidth="1"/>
    <col min="2" max="2" width="20.7109375" style="1" customWidth="1"/>
    <col min="3" max="3" width="10.7109375" style="0" customWidth="1"/>
    <col min="4" max="4" width="25.7109375" style="0" customWidth="1"/>
    <col min="5" max="5" width="20.7109375" style="0" customWidth="1"/>
    <col min="6" max="6" width="22.57421875" style="0" customWidth="1"/>
    <col min="7" max="7" width="20.7109375" style="0" customWidth="1"/>
    <col min="8" max="8" width="13.7109375" style="0" customWidth="1"/>
    <col min="9" max="9" width="10.7109375" style="0" customWidth="1"/>
    <col min="10" max="10" width="35.7109375" style="0" customWidth="1"/>
    <col min="11" max="11" width="15.57421875" style="0" customWidth="1"/>
    <col min="12" max="12" width="13.8515625" style="0" customWidth="1"/>
    <col min="13" max="13" width="19.00390625" style="0" customWidth="1"/>
    <col min="14" max="14" width="17.140625" style="0" customWidth="1"/>
    <col min="15" max="15" width="15.57421875" style="0" customWidth="1"/>
    <col min="16" max="16" width="17.28125" style="0" customWidth="1"/>
    <col min="17" max="17" width="17.8515625" style="0" customWidth="1"/>
    <col min="18" max="19" width="19.00390625" style="0" customWidth="1"/>
  </cols>
  <sheetData>
    <row r="1" ht="15.75">
      <c r="A1" s="43" t="s">
        <v>78</v>
      </c>
    </row>
    <row r="2" spans="1:3" s="6" customFormat="1" ht="15.75">
      <c r="A2" s="4"/>
      <c r="B2" s="4"/>
      <c r="C2" s="5"/>
    </row>
    <row r="3" spans="1:19" s="6" customFormat="1" ht="12.75">
      <c r="A3" s="14"/>
      <c r="B3" s="7" t="s">
        <v>11</v>
      </c>
      <c r="C3" s="8"/>
      <c r="D3" s="8" t="s">
        <v>13</v>
      </c>
      <c r="E3" s="8"/>
      <c r="F3" s="7" t="s">
        <v>15</v>
      </c>
      <c r="G3" s="8"/>
      <c r="H3" s="7" t="s">
        <v>19</v>
      </c>
      <c r="I3" s="7" t="s">
        <v>21</v>
      </c>
      <c r="J3" s="7"/>
      <c r="K3" s="7" t="s">
        <v>69</v>
      </c>
      <c r="L3" s="7" t="s">
        <v>60</v>
      </c>
      <c r="M3" s="7" t="s">
        <v>62</v>
      </c>
      <c r="N3" s="7" t="s">
        <v>63</v>
      </c>
      <c r="O3" s="7" t="s">
        <v>64</v>
      </c>
      <c r="P3" s="7" t="s">
        <v>65</v>
      </c>
      <c r="Q3" s="7" t="s">
        <v>23</v>
      </c>
      <c r="R3" s="7" t="s">
        <v>25</v>
      </c>
      <c r="S3" s="7" t="s">
        <v>26</v>
      </c>
    </row>
    <row r="4" spans="1:19" ht="13.5" thickBot="1">
      <c r="A4" s="2" t="s">
        <v>3</v>
      </c>
      <c r="B4" s="2" t="s">
        <v>10</v>
      </c>
      <c r="C4" s="2" t="s">
        <v>0</v>
      </c>
      <c r="D4" s="2" t="s">
        <v>14</v>
      </c>
      <c r="E4" s="2" t="s">
        <v>1</v>
      </c>
      <c r="F4" s="3" t="s">
        <v>16</v>
      </c>
      <c r="G4" s="2" t="s">
        <v>10</v>
      </c>
      <c r="H4" s="3" t="s">
        <v>20</v>
      </c>
      <c r="I4" s="3" t="s">
        <v>2</v>
      </c>
      <c r="J4" s="3" t="s">
        <v>22</v>
      </c>
      <c r="K4" s="3" t="s">
        <v>70</v>
      </c>
      <c r="L4" s="3" t="s">
        <v>61</v>
      </c>
      <c r="M4" s="3" t="s">
        <v>24</v>
      </c>
      <c r="N4" s="15" t="s">
        <v>66</v>
      </c>
      <c r="O4" s="15" t="s">
        <v>66</v>
      </c>
      <c r="P4" s="15" t="s">
        <v>67</v>
      </c>
      <c r="Q4" s="3" t="s">
        <v>24</v>
      </c>
      <c r="R4" s="3" t="s">
        <v>79</v>
      </c>
      <c r="S4" s="3" t="s">
        <v>80</v>
      </c>
    </row>
    <row r="5" spans="1:19" s="9" customFormat="1" ht="100.5" customHeight="1" thickTop="1">
      <c r="A5" s="26">
        <v>1</v>
      </c>
      <c r="B5" s="26" t="s">
        <v>12</v>
      </c>
      <c r="C5" s="27" t="s">
        <v>27</v>
      </c>
      <c r="D5" s="28" t="s">
        <v>7</v>
      </c>
      <c r="E5" s="28" t="s">
        <v>28</v>
      </c>
      <c r="F5" s="29" t="s">
        <v>17</v>
      </c>
      <c r="G5" s="28" t="s">
        <v>5</v>
      </c>
      <c r="H5" s="27">
        <v>76.3</v>
      </c>
      <c r="I5" s="27"/>
      <c r="J5" s="30" t="s">
        <v>71</v>
      </c>
      <c r="K5" s="18">
        <v>28445</v>
      </c>
      <c r="L5" s="19">
        <f aca="true" t="shared" si="0" ref="L5:L13">M5/K5</f>
        <v>18.99750395500088</v>
      </c>
      <c r="M5" s="19">
        <v>540384</v>
      </c>
      <c r="N5" s="19">
        <f aca="true" t="shared" si="1" ref="N5:N13">M5*0.25</f>
        <v>135096</v>
      </c>
      <c r="O5" s="19">
        <f aca="true" t="shared" si="2" ref="O5:O13">M5*0.25</f>
        <v>135096</v>
      </c>
      <c r="P5" s="19">
        <f aca="true" t="shared" si="3" ref="P5:P13">M5*0.15</f>
        <v>81057.59999999999</v>
      </c>
      <c r="Q5" s="19">
        <f aca="true" t="shared" si="4" ref="Q5:Q13">SUM(M5:P5)</f>
        <v>891633.6</v>
      </c>
      <c r="R5" s="19">
        <f aca="true" t="shared" si="5" ref="R5:R13">Q5*0.8</f>
        <v>713306.88</v>
      </c>
      <c r="S5" s="19">
        <f aca="true" t="shared" si="6" ref="S5:S13">Q5-R5</f>
        <v>178326.71999999997</v>
      </c>
    </row>
    <row r="6" spans="1:19" s="9" customFormat="1" ht="60.75" customHeight="1">
      <c r="A6" s="23">
        <v>2</v>
      </c>
      <c r="B6" s="23" t="s">
        <v>12</v>
      </c>
      <c r="C6" s="31" t="s">
        <v>6</v>
      </c>
      <c r="D6" s="32" t="s">
        <v>7</v>
      </c>
      <c r="E6" s="32" t="s">
        <v>8</v>
      </c>
      <c r="F6" s="33" t="s">
        <v>17</v>
      </c>
      <c r="G6" s="32" t="s">
        <v>5</v>
      </c>
      <c r="H6" s="31">
        <v>35.8</v>
      </c>
      <c r="I6" s="31"/>
      <c r="J6" s="34" t="s">
        <v>72</v>
      </c>
      <c r="K6" s="23">
        <f>421*(11*4)</f>
        <v>18524</v>
      </c>
      <c r="L6" s="24">
        <f t="shared" si="0"/>
        <v>27.726941265385445</v>
      </c>
      <c r="M6" s="24">
        <v>513613.86</v>
      </c>
      <c r="N6" s="24">
        <f t="shared" si="1"/>
        <v>128403.465</v>
      </c>
      <c r="O6" s="24">
        <f t="shared" si="2"/>
        <v>128403.465</v>
      </c>
      <c r="P6" s="24">
        <f t="shared" si="3"/>
        <v>77042.079</v>
      </c>
      <c r="Q6" s="24">
        <f t="shared" si="4"/>
        <v>847462.869</v>
      </c>
      <c r="R6" s="24">
        <f t="shared" si="5"/>
        <v>677970.2952</v>
      </c>
      <c r="S6" s="24">
        <f t="shared" si="6"/>
        <v>169492.5737999999</v>
      </c>
    </row>
    <row r="7" spans="1:19" s="10" customFormat="1" ht="99.75" customHeight="1">
      <c r="A7" s="23">
        <v>3</v>
      </c>
      <c r="B7" s="23" t="s">
        <v>12</v>
      </c>
      <c r="C7" s="31" t="s">
        <v>29</v>
      </c>
      <c r="D7" s="32" t="s">
        <v>30</v>
      </c>
      <c r="E7" s="32" t="s">
        <v>31</v>
      </c>
      <c r="F7" s="33" t="s">
        <v>18</v>
      </c>
      <c r="G7" s="32" t="s">
        <v>32</v>
      </c>
      <c r="H7" s="31">
        <v>85.4</v>
      </c>
      <c r="I7" s="31"/>
      <c r="J7" s="34" t="s">
        <v>73</v>
      </c>
      <c r="K7" s="25">
        <v>14239</v>
      </c>
      <c r="L7" s="24">
        <f t="shared" si="0"/>
        <v>13.817702788117142</v>
      </c>
      <c r="M7" s="24">
        <v>196750.27</v>
      </c>
      <c r="N7" s="24">
        <f t="shared" si="1"/>
        <v>49187.5675</v>
      </c>
      <c r="O7" s="24">
        <f t="shared" si="2"/>
        <v>49187.5675</v>
      </c>
      <c r="P7" s="24">
        <f t="shared" si="3"/>
        <v>29512.540499999996</v>
      </c>
      <c r="Q7" s="24">
        <f t="shared" si="4"/>
        <v>324637.9455</v>
      </c>
      <c r="R7" s="24">
        <f t="shared" si="5"/>
        <v>259710.3564</v>
      </c>
      <c r="S7" s="24">
        <f t="shared" si="6"/>
        <v>64927.58909999998</v>
      </c>
    </row>
    <row r="8" spans="1:19" s="10" customFormat="1" ht="63.75" customHeight="1">
      <c r="A8" s="23">
        <v>4</v>
      </c>
      <c r="B8" s="23" t="s">
        <v>12</v>
      </c>
      <c r="C8" s="31" t="s">
        <v>33</v>
      </c>
      <c r="D8" s="32" t="s">
        <v>34</v>
      </c>
      <c r="E8" s="32" t="s">
        <v>9</v>
      </c>
      <c r="F8" s="33" t="s">
        <v>55</v>
      </c>
      <c r="G8" s="33" t="s">
        <v>35</v>
      </c>
      <c r="H8" s="31">
        <v>82.5</v>
      </c>
      <c r="I8" s="31"/>
      <c r="J8" s="34" t="s">
        <v>77</v>
      </c>
      <c r="K8" s="25">
        <v>10079</v>
      </c>
      <c r="L8" s="24">
        <f t="shared" si="0"/>
        <v>8.519490028772696</v>
      </c>
      <c r="M8" s="24">
        <v>85867.94</v>
      </c>
      <c r="N8" s="24">
        <f t="shared" si="1"/>
        <v>21466.985</v>
      </c>
      <c r="O8" s="24">
        <f t="shared" si="2"/>
        <v>21466.985</v>
      </c>
      <c r="P8" s="24">
        <f t="shared" si="3"/>
        <v>12880.191</v>
      </c>
      <c r="Q8" s="24">
        <f t="shared" si="4"/>
        <v>141682.101</v>
      </c>
      <c r="R8" s="24">
        <f t="shared" si="5"/>
        <v>113345.6808</v>
      </c>
      <c r="S8" s="24">
        <f t="shared" si="6"/>
        <v>28336.420199999993</v>
      </c>
    </row>
    <row r="9" spans="1:19" s="10" customFormat="1" ht="35.25" customHeight="1">
      <c r="A9" s="23">
        <v>5</v>
      </c>
      <c r="B9" s="23" t="s">
        <v>12</v>
      </c>
      <c r="C9" s="35" t="s">
        <v>37</v>
      </c>
      <c r="D9" s="36" t="s">
        <v>38</v>
      </c>
      <c r="E9" s="36" t="s">
        <v>39</v>
      </c>
      <c r="F9" s="33" t="s">
        <v>17</v>
      </c>
      <c r="G9" s="37" t="s">
        <v>40</v>
      </c>
      <c r="H9" s="31">
        <v>80.7</v>
      </c>
      <c r="I9" s="31"/>
      <c r="J9" s="34" t="s">
        <v>56</v>
      </c>
      <c r="K9" s="25">
        <v>108071</v>
      </c>
      <c r="L9" s="24">
        <f t="shared" si="0"/>
        <v>2.8344797401708135</v>
      </c>
      <c r="M9" s="24">
        <v>306325.06</v>
      </c>
      <c r="N9" s="24">
        <f t="shared" si="1"/>
        <v>76581.265</v>
      </c>
      <c r="O9" s="24">
        <f t="shared" si="2"/>
        <v>76581.265</v>
      </c>
      <c r="P9" s="24">
        <f t="shared" si="3"/>
        <v>45948.759</v>
      </c>
      <c r="Q9" s="24">
        <f t="shared" si="4"/>
        <v>505436.34900000005</v>
      </c>
      <c r="R9" s="24">
        <f t="shared" si="5"/>
        <v>404349.07920000004</v>
      </c>
      <c r="S9" s="24">
        <f t="shared" si="6"/>
        <v>101087.26980000001</v>
      </c>
    </row>
    <row r="10" spans="1:19" s="10" customFormat="1" ht="38.25" customHeight="1">
      <c r="A10" s="23">
        <v>6</v>
      </c>
      <c r="B10" s="23" t="s">
        <v>12</v>
      </c>
      <c r="C10" s="35" t="s">
        <v>49</v>
      </c>
      <c r="D10" s="37" t="s">
        <v>50</v>
      </c>
      <c r="E10" s="36" t="s">
        <v>39</v>
      </c>
      <c r="F10" s="33" t="s">
        <v>74</v>
      </c>
      <c r="G10" s="37" t="s">
        <v>51</v>
      </c>
      <c r="H10" s="31">
        <v>63.6</v>
      </c>
      <c r="I10" s="31" t="s">
        <v>4</v>
      </c>
      <c r="J10" s="34" t="s">
        <v>75</v>
      </c>
      <c r="K10" s="25">
        <v>3937</v>
      </c>
      <c r="L10" s="24">
        <f t="shared" si="0"/>
        <v>7.45017018034036</v>
      </c>
      <c r="M10" s="24">
        <v>29331.32</v>
      </c>
      <c r="N10" s="24">
        <f t="shared" si="1"/>
        <v>7332.83</v>
      </c>
      <c r="O10" s="24">
        <f t="shared" si="2"/>
        <v>7332.83</v>
      </c>
      <c r="P10" s="24">
        <f t="shared" si="3"/>
        <v>4399.697999999999</v>
      </c>
      <c r="Q10" s="24">
        <f t="shared" si="4"/>
        <v>48396.678</v>
      </c>
      <c r="R10" s="24">
        <f t="shared" si="5"/>
        <v>38717.3424</v>
      </c>
      <c r="S10" s="24">
        <f t="shared" si="6"/>
        <v>9679.335599999999</v>
      </c>
    </row>
    <row r="11" spans="1:19" s="10" customFormat="1" ht="47.25" customHeight="1">
      <c r="A11" s="23">
        <v>7</v>
      </c>
      <c r="B11" s="23" t="s">
        <v>12</v>
      </c>
      <c r="C11" s="35" t="s">
        <v>41</v>
      </c>
      <c r="D11" s="36" t="s">
        <v>42</v>
      </c>
      <c r="E11" s="36" t="s">
        <v>43</v>
      </c>
      <c r="F11" s="33" t="s">
        <v>17</v>
      </c>
      <c r="G11" s="37" t="s">
        <v>44</v>
      </c>
      <c r="H11" s="31">
        <v>85.9</v>
      </c>
      <c r="I11" s="31" t="s">
        <v>4</v>
      </c>
      <c r="J11" s="34" t="s">
        <v>57</v>
      </c>
      <c r="K11" s="25">
        <v>1078</v>
      </c>
      <c r="L11" s="24">
        <f t="shared" si="0"/>
        <v>23.37113172541744</v>
      </c>
      <c r="M11" s="24">
        <v>25194.08</v>
      </c>
      <c r="N11" s="24">
        <f t="shared" si="1"/>
        <v>6298.52</v>
      </c>
      <c r="O11" s="24">
        <f t="shared" si="2"/>
        <v>6298.52</v>
      </c>
      <c r="P11" s="24">
        <f t="shared" si="3"/>
        <v>3779.112</v>
      </c>
      <c r="Q11" s="24">
        <f t="shared" si="4"/>
        <v>41570.232</v>
      </c>
      <c r="R11" s="24">
        <f t="shared" si="5"/>
        <v>33256.185600000004</v>
      </c>
      <c r="S11" s="24">
        <f t="shared" si="6"/>
        <v>8314.0464</v>
      </c>
    </row>
    <row r="12" spans="1:19" s="10" customFormat="1" ht="36.75" customHeight="1">
      <c r="A12" s="23">
        <v>8</v>
      </c>
      <c r="B12" s="23" t="s">
        <v>12</v>
      </c>
      <c r="C12" s="35" t="s">
        <v>45</v>
      </c>
      <c r="D12" s="37" t="s">
        <v>46</v>
      </c>
      <c r="E12" s="36" t="s">
        <v>47</v>
      </c>
      <c r="F12" s="33" t="s">
        <v>76</v>
      </c>
      <c r="G12" s="37" t="s">
        <v>48</v>
      </c>
      <c r="H12" s="31">
        <v>97</v>
      </c>
      <c r="I12" s="31"/>
      <c r="J12" s="34" t="s">
        <v>58</v>
      </c>
      <c r="K12" s="25">
        <v>5283</v>
      </c>
      <c r="L12" s="24">
        <f t="shared" si="0"/>
        <v>6.079477569562749</v>
      </c>
      <c r="M12" s="24">
        <v>32117.88</v>
      </c>
      <c r="N12" s="24">
        <f t="shared" si="1"/>
        <v>8029.47</v>
      </c>
      <c r="O12" s="24">
        <f t="shared" si="2"/>
        <v>8029.47</v>
      </c>
      <c r="P12" s="24">
        <f t="shared" si="3"/>
        <v>4817.682</v>
      </c>
      <c r="Q12" s="24">
        <f t="shared" si="4"/>
        <v>52994.502</v>
      </c>
      <c r="R12" s="24">
        <f t="shared" si="5"/>
        <v>42395.6016</v>
      </c>
      <c r="S12" s="24">
        <f t="shared" si="6"/>
        <v>10598.900399999999</v>
      </c>
    </row>
    <row r="13" spans="1:19" s="10" customFormat="1" ht="30" customHeight="1">
      <c r="A13" s="16">
        <v>9</v>
      </c>
      <c r="B13" s="16" t="s">
        <v>12</v>
      </c>
      <c r="C13" s="38" t="s">
        <v>36</v>
      </c>
      <c r="D13" s="39" t="s">
        <v>52</v>
      </c>
      <c r="E13" s="40" t="s">
        <v>53</v>
      </c>
      <c r="F13" s="39" t="s">
        <v>18</v>
      </c>
      <c r="G13" s="39" t="s">
        <v>54</v>
      </c>
      <c r="H13" s="41">
        <v>87.2</v>
      </c>
      <c r="I13" s="41"/>
      <c r="J13" s="42" t="s">
        <v>59</v>
      </c>
      <c r="K13" s="22">
        <v>23196</v>
      </c>
      <c r="L13" s="17">
        <f t="shared" si="0"/>
        <v>3.3071460596654596</v>
      </c>
      <c r="M13" s="17">
        <v>76712.56</v>
      </c>
      <c r="N13" s="17">
        <f t="shared" si="1"/>
        <v>19178.14</v>
      </c>
      <c r="O13" s="17">
        <f t="shared" si="2"/>
        <v>19178.14</v>
      </c>
      <c r="P13" s="17">
        <f t="shared" si="3"/>
        <v>11506.884</v>
      </c>
      <c r="Q13" s="17">
        <f t="shared" si="4"/>
        <v>126575.724</v>
      </c>
      <c r="R13" s="17">
        <f t="shared" si="5"/>
        <v>101260.57920000001</v>
      </c>
      <c r="S13" s="17">
        <f t="shared" si="6"/>
        <v>25315.144799999995</v>
      </c>
    </row>
    <row r="14" spans="1:19" ht="30" customHeight="1">
      <c r="A14" s="11"/>
      <c r="B14" s="11"/>
      <c r="C14" s="12"/>
      <c r="D14" s="12"/>
      <c r="E14" s="12"/>
      <c r="F14" s="12"/>
      <c r="G14" s="12"/>
      <c r="H14" s="12"/>
      <c r="I14" s="13"/>
      <c r="J14" s="20" t="s">
        <v>68</v>
      </c>
      <c r="K14" s="20"/>
      <c r="L14" s="20"/>
      <c r="M14" s="21">
        <f aca="true" t="shared" si="7" ref="M14:S14">SUM(M5:M13)</f>
        <v>1806296.97</v>
      </c>
      <c r="N14" s="21">
        <f t="shared" si="7"/>
        <v>451574.2425</v>
      </c>
      <c r="O14" s="21">
        <f t="shared" si="7"/>
        <v>451574.2425</v>
      </c>
      <c r="P14" s="21">
        <f t="shared" si="7"/>
        <v>270944.5455</v>
      </c>
      <c r="Q14" s="21">
        <f t="shared" si="7"/>
        <v>2980390.000499999</v>
      </c>
      <c r="R14" s="21">
        <f t="shared" si="7"/>
        <v>2384312.0004000003</v>
      </c>
      <c r="S14" s="21">
        <f t="shared" si="7"/>
        <v>596078.0000999998</v>
      </c>
    </row>
  </sheetData>
  <sheetProtection/>
  <printOptions/>
  <pageMargins left="0.5" right="0.5" top="1" bottom="1" header="0.73" footer="0.5"/>
  <pageSetup fitToHeight="1" fitToWidth="1" horizontalDpi="600" verticalDpi="600" orientation="landscape" paperSize="17" scale="59" r:id="rId1"/>
  <headerFooter alignWithMargins="0">
    <oddFooter>&amp;C&amp;P</oddFooter>
  </headerFooter>
  <rowBreaks count="9" manualBreakCount="9">
    <brk id="5" max="255" man="1"/>
    <brk id="6" max="255" man="1"/>
    <brk id="7" max="255" man="1"/>
    <brk id="8" max="255" man="1"/>
    <brk id="9" max="255" man="1"/>
    <brk id="10" max="255" man="1"/>
    <brk id="11" max="255" man="1"/>
    <brk id="12" max="255" man="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Fremont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Fremont</dc:creator>
  <cp:keywords/>
  <dc:description/>
  <cp:lastModifiedBy>Newton, Linda A@DOT</cp:lastModifiedBy>
  <cp:lastPrinted>2022-10-05T20:17:27Z</cp:lastPrinted>
  <dcterms:created xsi:type="dcterms:W3CDTF">2007-09-05T23:58:40Z</dcterms:created>
  <dcterms:modified xsi:type="dcterms:W3CDTF">2022-11-08T02:14:48Z</dcterms:modified>
  <cp:category/>
  <cp:version/>
  <cp:contentType/>
  <cp:contentStatus/>
</cp:coreProperties>
</file>