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86D64F82-4ECA-445C-BBD1-2AB295144E85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anDAG" sheetId="1" r:id="rId1"/>
  </sheets>
  <externalReferences>
    <externalReference r:id="rId2"/>
  </externalReferences>
  <definedNames>
    <definedName name="_xlnm._FilterDatabase" localSheetId="0" hidden="1">SanDAG!#REF!</definedName>
    <definedName name="_xlnm.Print_Area" localSheetId="0">SanDAG!$A$1:$M$58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6" i="1" l="1"/>
  <c r="N46" i="1"/>
  <c r="N39" i="1"/>
  <c r="N23" i="1"/>
  <c r="M39" i="1"/>
  <c r="L39" i="1"/>
  <c r="K39" i="1"/>
  <c r="L46" i="1"/>
  <c r="M46" i="1"/>
  <c r="K46" i="1"/>
  <c r="M23" i="1"/>
  <c r="L23" i="1"/>
  <c r="K23" i="1"/>
  <c r="F13" i="1"/>
  <c r="F4" i="1"/>
  <c r="N49" i="1" l="1"/>
  <c r="N51" i="1" s="1"/>
  <c r="F3" i="1"/>
  <c r="H57" i="1" l="1"/>
  <c r="K57" i="1" s="1"/>
  <c r="H56" i="1"/>
  <c r="F58" i="1" l="1"/>
  <c r="G58" i="1" l="1"/>
  <c r="F51" i="1" l="1"/>
  <c r="H58" i="1" l="1"/>
  <c r="L49" i="1" l="1"/>
  <c r="L51" i="1" s="1"/>
  <c r="J58" i="1" l="1"/>
  <c r="K58" i="1"/>
  <c r="M49" i="1"/>
  <c r="M51" i="1" s="1"/>
  <c r="K49" i="1"/>
  <c r="K51" i="1" s="1"/>
</calcChain>
</file>

<file path=xl/sharedStrings.xml><?xml version="1.0" encoding="utf-8"?>
<sst xmlns="http://schemas.openxmlformats.org/spreadsheetml/2006/main" count="118" uniqueCount="72">
  <si>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</si>
  <si>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</si>
  <si>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</si>
  <si>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</si>
  <si>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</si>
  <si>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</si>
  <si>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</si>
  <si>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</si>
  <si>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</si>
  <si>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</si>
  <si>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</si>
  <si>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</si>
  <si>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</si>
  <si>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</si>
  <si>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</si>
  <si>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San Diego Association of Governments</t>
  </si>
  <si>
    <t>Monthly Activity Report</t>
  </si>
  <si>
    <t>Beginning Balance as of:</t>
  </si>
  <si>
    <t>Total Beginning Balance and Apportionments</t>
  </si>
  <si>
    <t>Activities/Adjustments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</si>
  <si>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</si>
  <si>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</si>
  <si>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</si>
  <si>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</si>
  <si>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Obligations</t>
  </si>
  <si>
    <t>Apportionment Adjustments</t>
  </si>
  <si>
    <t>Urban</t>
  </si>
  <si>
    <t>Any Area</t>
  </si>
  <si>
    <t>Urbanized Areas</t>
  </si>
  <si>
    <t>Mission Viejo-Lake Forest-San Clemente (Shared)</t>
  </si>
  <si>
    <t>Total</t>
  </si>
  <si>
    <t>San Diego (Inclusive)</t>
  </si>
  <si>
    <t>Urban Area</t>
  </si>
  <si>
    <t>Urban Area Code</t>
  </si>
  <si>
    <t>Obligations &amp; Transfers/
Exchanges</t>
  </si>
  <si>
    <t>703, 55709</t>
  </si>
  <si>
    <t>78661, 023</t>
  </si>
  <si>
    <t>STBGP</t>
  </si>
  <si>
    <t>RSTP /</t>
  </si>
  <si>
    <t>Adjustments</t>
  </si>
  <si>
    <t>TIFIA</t>
  </si>
  <si>
    <t>August 31, 2026 Balance</t>
  </si>
  <si>
    <t>Total Beginning 
September 2026 Balance</t>
  </si>
  <si>
    <t>September 30, 2026 Balance</t>
  </si>
  <si>
    <t xml:space="preserve">No Transfers/Exchanges </t>
  </si>
  <si>
    <t>San Diego</t>
  </si>
  <si>
    <t>09/04/2026</t>
  </si>
  <si>
    <t>CALTRANS</t>
  </si>
  <si>
    <t>RPSTPCML-6211(148)</t>
  </si>
  <si>
    <t>IN SAN DIEGO COUNTY IN THE CITY OF CARLSBAD ON I-5 FROM PALOMAR AIRPORT ROAD TO SR-78.</t>
  </si>
  <si>
    <t xml:space="preserve">PACKAGE 1 - CONSTRUCT ONE HIGH OCCUPANCY VEHICLE (HOV) LANE IN EACH DIRECTION </t>
  </si>
  <si>
    <t>Y400</t>
  </si>
  <si>
    <t>09/10/2026</t>
  </si>
  <si>
    <t>SD ASSOC GOV'T</t>
  </si>
  <si>
    <t>ATPL-6066(216)</t>
  </si>
  <si>
    <t>HARBOR DRIVE AT SAMPSON STREET, SCHLEY STREET, AND 28TH STREET IN THE CITY OF SAN DIEGO, COMMUNITY OF BARRIO LOGAN.</t>
  </si>
  <si>
    <t xml:space="preserve">INSTALL ADVANCED PREEMPTION SYSTEMS, ADA COMPLIANT SIDEWALKS, WIDER MEDIANS, </t>
  </si>
  <si>
    <t>Y240</t>
  </si>
  <si>
    <t>09/15/2026</t>
  </si>
  <si>
    <t>STPL-6066(241)</t>
  </si>
  <si>
    <t>ALONG THE I-5 AND I-805 CORRIDORS AT VARIOUS LOCATIONS IN SAN DIEGO COUNTY</t>
  </si>
  <si>
    <t xml:space="preserve">THIS PROJECT WILL PLAN, DESIGN, DEVELOP, TEST, AND COMMISSION A COMPREHENSIVE </t>
  </si>
  <si>
    <t>M23E</t>
  </si>
  <si>
    <t>Y230</t>
  </si>
  <si>
    <t>Z230</t>
  </si>
  <si>
    <t>Z23E</t>
  </si>
  <si>
    <t>STPL-6066(244)</t>
  </si>
  <si>
    <t>ALONG THE I-5 AND I-805 CORRIDORS AT VARIOUS LOCATIONS IN SAN DIEGO COUNTY.</t>
  </si>
  <si>
    <t xml:space="preserve">STUDY ONLY - DEVELPOMENT OF A REGIONAL TRAFFIC AND REVENUE STUDY TO SUPPORT </t>
  </si>
  <si>
    <t>78661</t>
  </si>
  <si>
    <t>00023</t>
  </si>
  <si>
    <t>57709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</si>
</sst>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_);[Red]\(#,##0.000\)"/>
    <numFmt numFmtId="165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114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38" fontId="2" fillId="0" borderId="0" xfId="0" applyFont="1" applyAlignment="1">
      <alignment horizontal="left"/>
    </xf>
    <xf numFmtId="0" fontId="3" fillId="0" borderId="7" xfId="0" applyNumberFormat="1" applyFont="1" applyBorder="1" applyAlignment="1">
      <alignment wrapText="1"/>
    </xf>
    <xf numFmtId="0" fontId="3" fillId="0" borderId="11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0" fontId="3" fillId="0" borderId="0" xfId="0" applyNumberFormat="1" applyFont="1"/>
    <xf numFmtId="0" fontId="3" fillId="0" borderId="7" xfId="0" applyNumberFormat="1" applyFont="1" applyBorder="1" applyAlignment="1">
      <alignment horizontal="center"/>
    </xf>
    <xf numFmtId="38" fontId="3" fillId="0" borderId="2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1" fillId="0" borderId="0" xfId="0" applyFont="1"/>
    <xf numFmtId="38" fontId="2" fillId="0" borderId="15" xfId="0" applyFont="1" applyBorder="1"/>
    <xf numFmtId="38" fontId="1" fillId="0" borderId="15" xfId="0" applyFont="1" applyBorder="1"/>
    <xf numFmtId="38" fontId="2" fillId="0" borderId="16" xfId="0" applyFont="1" applyBorder="1"/>
    <xf numFmtId="38" fontId="1" fillId="0" borderId="16" xfId="0" applyFont="1" applyBorder="1"/>
    <xf numFmtId="0" fontId="2" fillId="3" borderId="14" xfId="1" applyNumberFormat="1" applyFont="1" applyFill="1" applyBorder="1" applyAlignment="1" applyProtection="1">
      <alignment horizontal="center" wrapText="1"/>
    </xf>
    <xf numFmtId="38" fontId="2" fillId="2" borderId="14" xfId="0" applyFont="1" applyFill="1" applyBorder="1" applyAlignment="1">
      <alignment wrapText="1"/>
    </xf>
    <xf numFmtId="39" fontId="3" fillId="0" borderId="0" xfId="1" applyNumberFormat="1" applyFont="1"/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1" fillId="0" borderId="17" xfId="0" applyNumberFormat="1" applyFont="1" applyBorder="1" applyAlignment="1">
      <alignment horizontal="center"/>
    </xf>
    <xf numFmtId="49" fontId="3" fillId="0" borderId="0" xfId="0" quotePrefix="1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38" fontId="1" fillId="0" borderId="0" xfId="0" applyFont="1" applyAlignment="1">
      <alignment horizontal="center"/>
    </xf>
    <xf numFmtId="0" fontId="0" fillId="0" borderId="7" xfId="0" applyNumberFormat="1" applyBorder="1"/>
    <xf numFmtId="38" fontId="2" fillId="2" borderId="14" xfId="0" applyFont="1" applyFill="1" applyBorder="1"/>
    <xf numFmtId="49" fontId="0" fillId="0" borderId="15" xfId="0" applyNumberFormat="1" applyBorder="1" applyAlignment="1">
      <alignment horizontal="center"/>
    </xf>
    <xf numFmtId="0" fontId="0" fillId="0" borderId="2" xfId="1" applyNumberFormat="1" applyFont="1" applyFill="1" applyBorder="1" applyAlignment="1" applyProtection="1">
      <alignment horizontal="center"/>
    </xf>
    <xf numFmtId="40" fontId="3" fillId="0" borderId="2" xfId="0" applyNumberFormat="1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1" fillId="0" borderId="0" xfId="0" applyNumberFormat="1" applyFont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0" fontId="0" fillId="0" borderId="2" xfId="0" applyNumberFormat="1" applyBorder="1"/>
    <xf numFmtId="0" fontId="3" fillId="0" borderId="2" xfId="1" applyNumberFormat="1" applyFont="1" applyFill="1" applyBorder="1" applyAlignment="1" applyProtection="1">
      <alignment horizontal="center"/>
    </xf>
    <xf numFmtId="164" fontId="1" fillId="0" borderId="0" xfId="0" applyNumberFormat="1" applyFont="1"/>
    <xf numFmtId="0" fontId="0" fillId="0" borderId="2" xfId="0" applyNumberFormat="1" applyBorder="1" applyAlignment="1">
      <alignment horizontal="center"/>
    </xf>
    <xf numFmtId="38" fontId="3" fillId="0" borderId="12" xfId="0" applyFont="1" applyBorder="1"/>
    <xf numFmtId="38" fontId="3" fillId="0" borderId="4" xfId="0" applyFont="1" applyBorder="1"/>
    <xf numFmtId="38" fontId="3" fillId="0" borderId="4" xfId="0" applyFont="1" applyBorder="1" applyAlignment="1">
      <alignment horizontal="center"/>
    </xf>
    <xf numFmtId="38" fontId="5" fillId="0" borderId="0" xfId="0" applyFont="1"/>
    <xf numFmtId="38" fontId="3" fillId="0" borderId="0" xfId="0" applyFont="1" applyAlignment="1">
      <alignment horizontal="left" vertical="center"/>
    </xf>
    <xf numFmtId="38" fontId="0" fillId="0" borderId="0" xfId="0" applyAlignment="1">
      <alignment horizontal="left" vertical="center"/>
    </xf>
    <xf numFmtId="0" fontId="0" fillId="0" borderId="7" xfId="0" applyNumberFormat="1" applyBorder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6" fillId="0" borderId="11" xfId="0" applyNumberFormat="1" applyFont="1" applyBorder="1" applyAlignment="1">
      <alignment horizontal="left" vertical="top"/>
    </xf>
    <xf numFmtId="0" fontId="6" fillId="0" borderId="1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quotePrefix="1" applyNumberFormat="1" applyAlignment="1">
      <alignment horizontal="left"/>
    </xf>
    <xf numFmtId="38" fontId="2" fillId="3" borderId="10" xfId="0" applyFont="1" applyFill="1" applyBorder="1"/>
    <xf numFmtId="38" fontId="2" fillId="3" borderId="9" xfId="0" applyFont="1" applyFill="1" applyBorder="1"/>
    <xf numFmtId="49" fontId="0" fillId="0" borderId="2" xfId="0" applyNumberFormat="1" applyBorder="1" applyAlignment="1">
      <alignment horizontal="center"/>
    </xf>
    <xf numFmtId="38" fontId="0" fillId="0" borderId="4" xfId="0" applyBorder="1"/>
    <xf numFmtId="0" fontId="2" fillId="0" borderId="0" xfId="1" applyNumberFormat="1" applyFont="1" applyFill="1" applyBorder="1" applyAlignment="1" applyProtection="1">
      <alignment horizontal="center" wrapText="1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0" xfId="0" applyFont="1" applyFill="1" applyBorder="1"/>
    <xf numFmtId="49" fontId="3" fillId="0" borderId="2" xfId="0" applyNumberFormat="1" applyFont="1" applyBorder="1" applyAlignment="1">
      <alignment horizontal="center"/>
    </xf>
    <xf numFmtId="38" fontId="3" fillId="0" borderId="5" xfId="0" applyFont="1" applyBorder="1"/>
    <xf numFmtId="0" fontId="1" fillId="0" borderId="0" xfId="1" applyNumberFormat="1" applyFont="1" applyFill="1" applyBorder="1" applyAlignment="1" applyProtection="1">
      <alignment horizontal="left"/>
    </xf>
    <xf numFmtId="0" fontId="3" fillId="0" borderId="11" xfId="0" applyNumberFormat="1" applyFont="1" applyBorder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0" fontId="1" fillId="0" borderId="15" xfId="0" applyNumberFormat="1" applyFont="1" applyBorder="1"/>
    <xf numFmtId="40" fontId="1" fillId="0" borderId="16" xfId="0" applyNumberFormat="1" applyFont="1" applyBorder="1"/>
    <xf numFmtId="40" fontId="2" fillId="2" borderId="14" xfId="0" applyNumberFormat="1" applyFont="1" applyFill="1" applyBorder="1"/>
    <xf numFmtId="40" fontId="2" fillId="3" borderId="10" xfId="0" applyNumberFormat="1" applyFont="1" applyFill="1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tabSelected="1" zoomScaleNormal="100" workbookViewId="0"/>
  </sheetViews>
  <sheetFormatPr defaultColWidth="8.85546875" defaultRowHeight="12.75" x14ac:dyDescent="0.2"/>
  <cols>
    <col min="1" max="1" width="7.42578125" style="1" bestFit="1" customWidth="1"/>
    <col min="2" max="2" width="10.85546875" style="1" bestFit="1" customWidth="1"/>
    <col min="3" max="3" width="9.7109375" style="1" bestFit="1" customWidth="1"/>
    <col min="4" max="4" width="11.5703125" style="7" bestFit="1" customWidth="1"/>
    <col min="5" max="5" width="46.5703125" style="1" customWidth="1"/>
    <col min="6" max="6" width="21.5703125" style="1" customWidth="1"/>
    <col min="7" max="7" width="27.42578125" style="1" bestFit="1" customWidth="1"/>
    <col min="8" max="8" width="25.7109375" style="1" customWidth="1"/>
    <col min="9" max="9" width="15.5703125" style="1" bestFit="1" customWidth="1"/>
    <col min="10" max="10" width="12.7109375" style="1" customWidth="1"/>
    <col min="11" max="11" width="15.42578125" style="1" customWidth="1"/>
    <col min="12" max="14" width="13.140625" style="1" customWidth="1"/>
    <col min="15" max="15" width="8.85546875" style="1"/>
    <col min="16" max="17" width="14" style="1" bestFit="1" customWidth="1"/>
    <col min="18" max="18" width="12.28515625" style="1" bestFit="1" customWidth="1"/>
    <col min="19" max="16384" width="8.85546875" style="1"/>
  </cols>
  <sheetData>
    <row r="1" spans="1:16" x14ac:dyDescent="0.2">
      <c r="A1" s="60"/>
      <c r="B1" s="60"/>
      <c r="C1" s="60"/>
      <c r="D1" s="60"/>
      <c r="E1" s="60"/>
      <c r="F1" s="60" t="s">
        <v>15</v>
      </c>
      <c r="G1" s="60"/>
      <c r="H1" s="60"/>
      <c r="I1" s="60"/>
      <c r="J1" s="60"/>
      <c r="K1" s="60"/>
      <c r="L1" s="60"/>
      <c r="M1" s="60"/>
      <c r="N1" s="60"/>
    </row>
    <row r="2" spans="1:16" x14ac:dyDescent="0.2">
      <c r="A2" s="60"/>
      <c r="B2" s="60"/>
      <c r="C2" s="60"/>
      <c r="D2" s="60"/>
      <c r="E2" s="60"/>
      <c r="F2" s="60" t="s">
        <v>16</v>
      </c>
      <c r="G2" s="60"/>
      <c r="H2" s="60"/>
      <c r="I2" s="60"/>
      <c r="J2" s="60"/>
      <c r="K2" s="60"/>
      <c r="L2" s="60"/>
      <c r="M2" s="60"/>
      <c r="N2" s="60"/>
    </row>
    <row r="3" spans="1:16" x14ac:dyDescent="0.2">
      <c r="A3" s="60"/>
      <c r="B3" s="60"/>
      <c r="C3" s="60"/>
      <c r="D3" s="60"/>
      <c r="E3" s="60"/>
      <c r="F3" s="60" t="str">
        <f>[1]Template!$A$3</f>
        <v>CMAQ and RSTP/STBGP</v>
      </c>
      <c r="G3" s="60"/>
      <c r="H3" s="60"/>
      <c r="I3" s="60"/>
      <c r="J3" s="60"/>
      <c r="K3" s="60"/>
      <c r="L3" s="60"/>
      <c r="M3" s="60"/>
      <c r="N3" s="60"/>
    </row>
    <row r="4" spans="1:16" x14ac:dyDescent="0.2">
      <c r="A4" s="60"/>
      <c r="B4" s="60"/>
      <c r="C4" s="60"/>
      <c r="D4" s="60"/>
      <c r="E4" s="60"/>
      <c r="F4" s="88">
        <f>[1]Template!$A$4</f>
        <v>46295</v>
      </c>
      <c r="G4" s="60"/>
      <c r="H4" s="60"/>
      <c r="I4" s="60"/>
      <c r="J4" s="60"/>
      <c r="K4" s="60"/>
      <c r="L4" s="60"/>
      <c r="M4" s="60"/>
      <c r="N4" s="60"/>
    </row>
    <row r="5" spans="1:16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6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6" s="7" customFormat="1" x14ac:dyDescent="0.2">
      <c r="A7" s="2"/>
      <c r="B7" s="3"/>
      <c r="C7" s="3"/>
      <c r="D7" s="3"/>
      <c r="E7" s="4"/>
      <c r="F7" s="4"/>
      <c r="G7" s="3"/>
      <c r="H7" s="5"/>
      <c r="I7" s="51"/>
      <c r="J7" s="5"/>
      <c r="K7" s="6"/>
      <c r="L7" s="61"/>
      <c r="M7" s="6"/>
      <c r="N7" s="99"/>
    </row>
    <row r="8" spans="1:16" s="7" customFormat="1" x14ac:dyDescent="0.2">
      <c r="A8" s="46"/>
      <c r="B8" s="47"/>
      <c r="C8" s="47"/>
      <c r="D8" s="47" t="s">
        <v>0</v>
      </c>
      <c r="E8" s="48"/>
      <c r="F8" s="48"/>
      <c r="G8" s="47"/>
      <c r="H8" s="49"/>
      <c r="I8" s="49" t="s">
        <v>9</v>
      </c>
      <c r="J8" s="49" t="s">
        <v>32</v>
      </c>
      <c r="K8" s="50"/>
      <c r="L8" s="62" t="s">
        <v>38</v>
      </c>
      <c r="M8" s="72" t="s">
        <v>37</v>
      </c>
      <c r="N8" s="100"/>
    </row>
    <row r="9" spans="1:16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0" t="s">
        <v>6</v>
      </c>
      <c r="K9" s="11" t="s">
        <v>7</v>
      </c>
      <c r="L9" s="11" t="s">
        <v>26</v>
      </c>
      <c r="M9" s="11" t="s">
        <v>27</v>
      </c>
      <c r="N9" s="101" t="s">
        <v>40</v>
      </c>
    </row>
    <row r="10" spans="1:16" x14ac:dyDescent="0.2">
      <c r="A10" s="12"/>
      <c r="H10" s="13"/>
      <c r="I10" s="13"/>
      <c r="J10" s="13"/>
      <c r="K10" s="13"/>
      <c r="L10" s="13"/>
      <c r="M10" s="13"/>
      <c r="N10" s="13"/>
    </row>
    <row r="11" spans="1:16" x14ac:dyDescent="0.2">
      <c r="A11" s="106">
        <v>11</v>
      </c>
      <c r="B11" s="15">
        <v>6066</v>
      </c>
      <c r="C11" s="15"/>
      <c r="E11" s="16" t="s">
        <v>15</v>
      </c>
      <c r="G11" s="15"/>
      <c r="H11" s="17"/>
      <c r="I11" s="13"/>
      <c r="J11" s="13"/>
      <c r="K11" s="13"/>
      <c r="L11" s="13"/>
      <c r="M11" s="13"/>
      <c r="N11" s="13"/>
    </row>
    <row r="12" spans="1:16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  <c r="N12" s="13"/>
    </row>
    <row r="13" spans="1:16" x14ac:dyDescent="0.2">
      <c r="A13" s="12"/>
      <c r="B13" s="15"/>
      <c r="C13" s="15"/>
      <c r="E13" s="16" t="s">
        <v>17</v>
      </c>
      <c r="F13" s="88">
        <f>[1]Template!$F$12</f>
        <v>46265</v>
      </c>
      <c r="G13" s="15"/>
      <c r="H13" s="17"/>
      <c r="I13" s="13"/>
      <c r="J13" s="13"/>
      <c r="K13" s="13"/>
      <c r="L13" s="13"/>
      <c r="M13" s="13"/>
      <c r="N13" s="13"/>
    </row>
    <row r="14" spans="1:16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/>
      <c r="K14" s="13">
        <v>8573686.9800000191</v>
      </c>
      <c r="L14" s="13">
        <v>6598013.7499999888</v>
      </c>
      <c r="M14" s="13">
        <v>2411346.8267762717</v>
      </c>
      <c r="N14" s="13">
        <v>1653137.8499999996</v>
      </c>
      <c r="P14" s="36"/>
    </row>
    <row r="15" spans="1:16" x14ac:dyDescent="0.2">
      <c r="A15" s="12"/>
      <c r="H15" s="13"/>
      <c r="I15" s="13"/>
      <c r="J15" s="13"/>
      <c r="K15" s="13"/>
      <c r="L15" s="13"/>
      <c r="M15" s="13"/>
      <c r="N15" s="13"/>
    </row>
    <row r="16" spans="1:16" x14ac:dyDescent="0.2">
      <c r="A16" s="12"/>
      <c r="E16" s="16" t="s">
        <v>25</v>
      </c>
      <c r="H16" s="13"/>
      <c r="I16" s="20"/>
      <c r="J16" s="13"/>
      <c r="K16" s="13"/>
      <c r="L16" s="13"/>
      <c r="M16" s="13"/>
      <c r="N16" s="13"/>
    </row>
    <row r="17" spans="1:14" x14ac:dyDescent="0.2">
      <c r="A17" s="12"/>
      <c r="E17" s="84"/>
      <c r="F17" s="16"/>
      <c r="G17" s="74"/>
      <c r="H17" s="75"/>
      <c r="I17" s="76"/>
      <c r="J17" s="13"/>
      <c r="K17" s="13"/>
      <c r="L17" s="13"/>
      <c r="M17" s="13"/>
      <c r="N17" s="13"/>
    </row>
    <row r="18" spans="1:14" x14ac:dyDescent="0.2">
      <c r="A18" s="12"/>
      <c r="E18" s="52"/>
      <c r="F18" s="16"/>
      <c r="G18" s="74"/>
      <c r="H18" s="75"/>
      <c r="I18" s="76"/>
      <c r="J18" s="103"/>
      <c r="K18" s="13"/>
      <c r="L18" s="13"/>
      <c r="M18" s="13"/>
      <c r="N18" s="13"/>
    </row>
    <row r="19" spans="1:14" x14ac:dyDescent="0.2">
      <c r="A19" s="12"/>
      <c r="E19" s="84"/>
      <c r="F19" s="16"/>
      <c r="G19" s="74"/>
      <c r="H19" s="75"/>
      <c r="I19" s="76"/>
      <c r="J19" s="13"/>
      <c r="K19" s="13"/>
      <c r="L19" s="13"/>
      <c r="M19" s="13"/>
      <c r="N19" s="13"/>
    </row>
    <row r="20" spans="1:14" x14ac:dyDescent="0.2">
      <c r="A20" s="12"/>
      <c r="E20" s="52"/>
      <c r="F20" s="16"/>
      <c r="G20" s="74"/>
      <c r="H20" s="75"/>
      <c r="I20" s="76"/>
      <c r="J20" s="13"/>
      <c r="K20" s="13"/>
      <c r="L20" s="13"/>
      <c r="M20" s="13"/>
      <c r="N20" s="13"/>
    </row>
    <row r="21" spans="1:14" ht="12.75" customHeight="1" x14ac:dyDescent="0.2">
      <c r="A21" s="14"/>
      <c r="B21" s="18"/>
      <c r="C21" s="18"/>
      <c r="D21" s="64"/>
      <c r="E21" s="84"/>
      <c r="F21" s="16"/>
      <c r="G21" s="74"/>
      <c r="H21" s="75"/>
      <c r="I21" s="76"/>
      <c r="J21" s="13"/>
      <c r="K21" s="71"/>
      <c r="L21" s="13"/>
      <c r="M21" s="13"/>
      <c r="N21" s="71"/>
    </row>
    <row r="22" spans="1:14" x14ac:dyDescent="0.2">
      <c r="A22" s="14"/>
      <c r="B22" s="18"/>
      <c r="C22" s="18"/>
      <c r="D22" s="64"/>
      <c r="F22" s="16"/>
      <c r="G22" s="18"/>
      <c r="H22" s="19"/>
      <c r="I22" s="13"/>
      <c r="J22" s="13"/>
      <c r="K22" s="13"/>
      <c r="L22" s="13"/>
      <c r="M22" s="13"/>
      <c r="N22" s="13"/>
    </row>
    <row r="23" spans="1:14" x14ac:dyDescent="0.2">
      <c r="A23" s="12"/>
      <c r="E23" s="21" t="s">
        <v>18</v>
      </c>
      <c r="F23" s="22" t="s">
        <v>4</v>
      </c>
      <c r="G23" s="22" t="s">
        <v>5</v>
      </c>
      <c r="H23" s="23" t="s">
        <v>13</v>
      </c>
      <c r="I23" s="24"/>
      <c r="J23" s="24"/>
      <c r="K23" s="25">
        <f>SUM(K14:K22)</f>
        <v>8573686.9800000191</v>
      </c>
      <c r="L23" s="25">
        <f t="shared" ref="L23:M23" si="0">SUM(L14:L22)</f>
        <v>6598013.7499999888</v>
      </c>
      <c r="M23" s="25">
        <f t="shared" si="0"/>
        <v>2411346.8267762717</v>
      </c>
      <c r="N23" s="25">
        <f>SUM(N14:N22)</f>
        <v>1653137.8499999996</v>
      </c>
    </row>
    <row r="24" spans="1:14" ht="13.5" customHeight="1" x14ac:dyDescent="0.2">
      <c r="A24" s="12"/>
      <c r="E24" s="18"/>
      <c r="F24" s="26"/>
      <c r="G24" s="26"/>
      <c r="H24" s="19"/>
      <c r="I24" s="19"/>
      <c r="J24" s="19"/>
      <c r="K24" s="13"/>
      <c r="L24" s="13"/>
      <c r="M24" s="13"/>
      <c r="N24" s="13"/>
    </row>
    <row r="25" spans="1:14" x14ac:dyDescent="0.2">
      <c r="A25" s="12"/>
      <c r="E25" s="27" t="s">
        <v>19</v>
      </c>
      <c r="F25" s="26"/>
      <c r="G25" s="26"/>
      <c r="H25" s="19"/>
      <c r="I25" s="19"/>
      <c r="J25" s="19"/>
      <c r="K25" s="13"/>
      <c r="L25" s="13"/>
      <c r="M25" s="13"/>
      <c r="N25" s="13"/>
    </row>
    <row r="26" spans="1:14" x14ac:dyDescent="0.2">
      <c r="A26" s="14"/>
      <c r="B26" s="15"/>
      <c r="F26" s="26"/>
      <c r="G26" s="26"/>
      <c r="H26" s="28"/>
      <c r="I26" s="26"/>
      <c r="J26" s="19"/>
      <c r="K26" s="13"/>
      <c r="L26" s="13"/>
      <c r="M26" s="13"/>
      <c r="N26" s="13"/>
    </row>
    <row r="27" spans="1:14" x14ac:dyDescent="0.2">
      <c r="A27" s="14"/>
      <c r="B27" s="15"/>
      <c r="E27" s="29" t="s">
        <v>24</v>
      </c>
      <c r="F27" s="26"/>
      <c r="G27" s="26"/>
      <c r="H27" s="28"/>
      <c r="I27" s="26"/>
      <c r="J27" s="19"/>
      <c r="K27" s="13"/>
      <c r="L27" s="13"/>
      <c r="M27" s="13"/>
      <c r="N27" s="13"/>
    </row>
    <row r="28" spans="1:14" x14ac:dyDescent="0.2">
      <c r="A28" s="14"/>
      <c r="B28" s="15"/>
      <c r="C28" s="85"/>
      <c r="D28" s="92"/>
      <c r="E28" s="86"/>
      <c r="F28" s="87"/>
      <c r="G28" s="90"/>
      <c r="H28" s="90"/>
      <c r="I28" s="91"/>
      <c r="J28" s="37"/>
      <c r="K28" s="13"/>
      <c r="L28" s="13"/>
      <c r="M28" s="13"/>
      <c r="N28" s="13"/>
    </row>
    <row r="29" spans="1:14" x14ac:dyDescent="0.2">
      <c r="A29" s="106">
        <v>11</v>
      </c>
      <c r="B29" s="15">
        <v>6066</v>
      </c>
      <c r="C29" s="85" t="s">
        <v>45</v>
      </c>
      <c r="D29" s="92" t="s">
        <v>46</v>
      </c>
      <c r="E29" s="86" t="s">
        <v>47</v>
      </c>
      <c r="F29" s="87" t="s">
        <v>48</v>
      </c>
      <c r="G29" s="90" t="s">
        <v>49</v>
      </c>
      <c r="H29" s="90" t="s">
        <v>50</v>
      </c>
      <c r="I29" s="91" t="s">
        <v>51</v>
      </c>
      <c r="J29" s="108"/>
      <c r="K29" s="13">
        <v>545663</v>
      </c>
      <c r="L29" s="13"/>
      <c r="M29" s="13"/>
      <c r="N29" s="13"/>
    </row>
    <row r="30" spans="1:14" x14ac:dyDescent="0.2">
      <c r="A30" s="106">
        <v>11</v>
      </c>
      <c r="B30" s="15">
        <v>6066</v>
      </c>
      <c r="C30" s="85" t="s">
        <v>45</v>
      </c>
      <c r="D30" s="92" t="s">
        <v>52</v>
      </c>
      <c r="E30" s="86" t="s">
        <v>53</v>
      </c>
      <c r="F30" s="87" t="s">
        <v>54</v>
      </c>
      <c r="G30" s="90" t="s">
        <v>55</v>
      </c>
      <c r="H30" s="90" t="s">
        <v>56</v>
      </c>
      <c r="I30" s="91" t="s">
        <v>57</v>
      </c>
      <c r="J30" s="108"/>
      <c r="K30" s="13"/>
      <c r="L30" s="13"/>
      <c r="M30" s="13">
        <v>-3294999</v>
      </c>
      <c r="N30" s="13"/>
    </row>
    <row r="31" spans="1:14" x14ac:dyDescent="0.2">
      <c r="A31" s="106">
        <v>11</v>
      </c>
      <c r="B31" s="15">
        <v>6066</v>
      </c>
      <c r="C31" s="85" t="s">
        <v>45</v>
      </c>
      <c r="D31" s="92" t="s">
        <v>58</v>
      </c>
      <c r="E31" s="86" t="s">
        <v>53</v>
      </c>
      <c r="F31" s="87" t="s">
        <v>59</v>
      </c>
      <c r="G31" s="90" t="s">
        <v>60</v>
      </c>
      <c r="H31" s="90" t="s">
        <v>61</v>
      </c>
      <c r="I31" s="91" t="s">
        <v>62</v>
      </c>
      <c r="J31" s="109" t="s">
        <v>70</v>
      </c>
      <c r="K31" s="13"/>
      <c r="L31" s="13">
        <v>133655.25</v>
      </c>
      <c r="M31" s="13"/>
      <c r="N31" s="13"/>
    </row>
    <row r="32" spans="1:14" x14ac:dyDescent="0.2">
      <c r="A32" s="106">
        <v>11</v>
      </c>
      <c r="B32" s="15">
        <v>6066</v>
      </c>
      <c r="C32" s="85" t="s">
        <v>45</v>
      </c>
      <c r="D32" s="92" t="s">
        <v>58</v>
      </c>
      <c r="E32" s="86" t="s">
        <v>53</v>
      </c>
      <c r="F32" s="87" t="s">
        <v>59</v>
      </c>
      <c r="G32" s="90" t="s">
        <v>60</v>
      </c>
      <c r="H32" s="90" t="s">
        <v>61</v>
      </c>
      <c r="I32" s="91" t="s">
        <v>63</v>
      </c>
      <c r="J32" s="108" t="s">
        <v>69</v>
      </c>
      <c r="K32" s="13"/>
      <c r="L32" s="13">
        <v>1113932.03</v>
      </c>
      <c r="M32" s="13"/>
      <c r="N32" s="13"/>
    </row>
    <row r="33" spans="1:14" x14ac:dyDescent="0.2">
      <c r="A33" s="106">
        <v>11</v>
      </c>
      <c r="B33" s="15">
        <v>6066</v>
      </c>
      <c r="C33" s="85" t="s">
        <v>45</v>
      </c>
      <c r="D33" s="92" t="s">
        <v>58</v>
      </c>
      <c r="E33" s="86" t="s">
        <v>53</v>
      </c>
      <c r="F33" s="87" t="s">
        <v>59</v>
      </c>
      <c r="G33" s="90" t="s">
        <v>60</v>
      </c>
      <c r="H33" s="90" t="s">
        <v>61</v>
      </c>
      <c r="I33" s="91" t="s">
        <v>57</v>
      </c>
      <c r="J33" s="108"/>
      <c r="K33" s="13"/>
      <c r="L33" s="13"/>
      <c r="M33" s="13">
        <v>2401986</v>
      </c>
      <c r="N33" s="13"/>
    </row>
    <row r="34" spans="1:14" x14ac:dyDescent="0.2">
      <c r="A34" s="106">
        <v>11</v>
      </c>
      <c r="B34" s="15">
        <v>6066</v>
      </c>
      <c r="C34" s="85" t="s">
        <v>45</v>
      </c>
      <c r="D34" s="92" t="s">
        <v>58</v>
      </c>
      <c r="E34" s="86" t="s">
        <v>53</v>
      </c>
      <c r="F34" s="87" t="s">
        <v>59</v>
      </c>
      <c r="G34" s="90" t="s">
        <v>60</v>
      </c>
      <c r="H34" s="90" t="s">
        <v>61</v>
      </c>
      <c r="I34" s="91" t="s">
        <v>64</v>
      </c>
      <c r="J34" s="108" t="s">
        <v>69</v>
      </c>
      <c r="K34" s="13"/>
      <c r="L34" s="13">
        <v>2982440.46</v>
      </c>
      <c r="M34" s="13"/>
      <c r="N34" s="13"/>
    </row>
    <row r="35" spans="1:14" x14ac:dyDescent="0.2">
      <c r="A35" s="106">
        <v>11</v>
      </c>
      <c r="B35" s="15">
        <v>6066</v>
      </c>
      <c r="C35" s="85" t="s">
        <v>45</v>
      </c>
      <c r="D35" s="92" t="s">
        <v>58</v>
      </c>
      <c r="E35" s="86" t="s">
        <v>53</v>
      </c>
      <c r="F35" s="87" t="s">
        <v>59</v>
      </c>
      <c r="G35" s="90" t="s">
        <v>60</v>
      </c>
      <c r="H35" s="90" t="s">
        <v>61</v>
      </c>
      <c r="I35" s="91" t="s">
        <v>65</v>
      </c>
      <c r="J35" s="108" t="s">
        <v>69</v>
      </c>
      <c r="K35" s="13"/>
      <c r="L35" s="13">
        <v>87986.26</v>
      </c>
      <c r="M35" s="13"/>
      <c r="N35" s="13"/>
    </row>
    <row r="36" spans="1:14" x14ac:dyDescent="0.2">
      <c r="A36" s="106">
        <v>11</v>
      </c>
      <c r="B36" s="15">
        <v>6066</v>
      </c>
      <c r="C36" s="85" t="s">
        <v>45</v>
      </c>
      <c r="D36" s="92" t="s">
        <v>58</v>
      </c>
      <c r="E36" s="86" t="s">
        <v>53</v>
      </c>
      <c r="F36" s="87" t="s">
        <v>66</v>
      </c>
      <c r="G36" s="90" t="s">
        <v>67</v>
      </c>
      <c r="H36" s="90" t="s">
        <v>68</v>
      </c>
      <c r="I36" s="91" t="s">
        <v>63</v>
      </c>
      <c r="J36" s="108" t="s">
        <v>69</v>
      </c>
      <c r="K36" s="13"/>
      <c r="L36" s="13">
        <v>1851215.42</v>
      </c>
      <c r="M36" s="13"/>
      <c r="N36" s="13"/>
    </row>
    <row r="37" spans="1:14" x14ac:dyDescent="0.2">
      <c r="A37" s="106">
        <v>11</v>
      </c>
      <c r="B37" s="15">
        <v>6066</v>
      </c>
      <c r="C37" s="85" t="s">
        <v>45</v>
      </c>
      <c r="D37" s="92" t="s">
        <v>58</v>
      </c>
      <c r="E37" s="86" t="s">
        <v>53</v>
      </c>
      <c r="F37" s="87" t="s">
        <v>66</v>
      </c>
      <c r="G37" s="90" t="s">
        <v>67</v>
      </c>
      <c r="H37" s="90" t="s">
        <v>68</v>
      </c>
      <c r="I37" s="91" t="s">
        <v>63</v>
      </c>
      <c r="J37" s="109" t="s">
        <v>71</v>
      </c>
      <c r="K37" s="13"/>
      <c r="L37" s="13">
        <v>428784.58</v>
      </c>
      <c r="M37" s="13"/>
      <c r="N37" s="13"/>
    </row>
    <row r="38" spans="1:14" x14ac:dyDescent="0.2">
      <c r="A38" s="14"/>
      <c r="B38" s="15"/>
      <c r="F38" s="26"/>
      <c r="G38" s="30"/>
      <c r="H38" s="31"/>
      <c r="I38" s="26"/>
      <c r="J38" s="19"/>
      <c r="K38" s="13"/>
      <c r="L38" s="13"/>
      <c r="M38" s="13"/>
      <c r="N38" s="13"/>
    </row>
    <row r="39" spans="1:14" x14ac:dyDescent="0.2">
      <c r="A39" s="12"/>
      <c r="E39" s="32" t="s">
        <v>20</v>
      </c>
      <c r="F39" s="33"/>
      <c r="G39" s="33"/>
      <c r="H39" s="34"/>
      <c r="I39" s="34"/>
      <c r="J39" s="34"/>
      <c r="K39" s="35">
        <f>SUM(K28:K38)</f>
        <v>545663</v>
      </c>
      <c r="L39" s="35">
        <f>SUM(L28:L38)</f>
        <v>6598014</v>
      </c>
      <c r="M39" s="35">
        <f>SUM(M28:M38)</f>
        <v>-893013</v>
      </c>
      <c r="N39" s="35">
        <f>SUM(N28:N38)</f>
        <v>0</v>
      </c>
    </row>
    <row r="40" spans="1:14" x14ac:dyDescent="0.2">
      <c r="A40" s="12"/>
      <c r="E40" s="18"/>
      <c r="F40" s="26"/>
      <c r="G40" s="26"/>
      <c r="H40" s="19"/>
      <c r="I40" s="19"/>
      <c r="J40" s="19"/>
      <c r="K40" s="13"/>
      <c r="L40" s="13"/>
      <c r="M40" s="13"/>
      <c r="N40" s="13"/>
    </row>
    <row r="41" spans="1:14" x14ac:dyDescent="0.2">
      <c r="A41" s="12"/>
      <c r="B41" s="15"/>
      <c r="E41" s="16" t="s">
        <v>11</v>
      </c>
      <c r="F41" s="26"/>
      <c r="G41" s="37"/>
      <c r="H41" s="19"/>
      <c r="I41" s="19"/>
      <c r="J41" s="19"/>
      <c r="K41" s="13" t="s">
        <v>14</v>
      </c>
      <c r="L41" s="13" t="s">
        <v>14</v>
      </c>
      <c r="M41" s="13"/>
      <c r="N41" s="13" t="s">
        <v>14</v>
      </c>
    </row>
    <row r="42" spans="1:14" x14ac:dyDescent="0.2">
      <c r="A42" s="14"/>
      <c r="B42" s="15"/>
      <c r="C42"/>
      <c r="D42" s="93"/>
      <c r="E42"/>
      <c r="F42" s="67"/>
      <c r="G42" s="67"/>
      <c r="H42" s="77"/>
      <c r="I42" s="80"/>
      <c r="J42" s="80"/>
      <c r="K42" s="13"/>
      <c r="L42" s="13"/>
      <c r="M42" s="13"/>
      <c r="N42" s="13"/>
    </row>
    <row r="43" spans="1:14" x14ac:dyDescent="0.2">
      <c r="A43" s="106"/>
      <c r="B43" s="15"/>
      <c r="C43"/>
      <c r="D43" s="93"/>
      <c r="E43" s="107" t="s">
        <v>44</v>
      </c>
      <c r="F43" s="67"/>
      <c r="G43" s="67"/>
      <c r="H43" s="77"/>
      <c r="I43" s="80"/>
      <c r="J43" s="96"/>
      <c r="K43" s="13"/>
      <c r="L43" s="13"/>
      <c r="M43" s="13"/>
      <c r="N43" s="13"/>
    </row>
    <row r="44" spans="1:14" s="39" customFormat="1" ht="12.75" customHeight="1" x14ac:dyDescent="0.2">
      <c r="A44" s="14"/>
      <c r="B44" s="15"/>
      <c r="C44"/>
      <c r="D44" s="93"/>
      <c r="E44" s="105"/>
      <c r="F44" s="67"/>
      <c r="G44" s="67"/>
      <c r="H44" s="77"/>
      <c r="I44" s="70"/>
      <c r="J44" s="78"/>
      <c r="K44" s="38"/>
      <c r="L44" s="38"/>
      <c r="M44" s="38"/>
      <c r="N44" s="38"/>
    </row>
    <row r="45" spans="1:14" x14ac:dyDescent="0.2">
      <c r="A45" s="14"/>
      <c r="B45" s="15"/>
      <c r="D45" s="65"/>
      <c r="F45" s="26"/>
      <c r="G45" s="26"/>
      <c r="H45" s="19"/>
      <c r="I45" s="19"/>
      <c r="J45" s="19"/>
      <c r="K45" s="13"/>
      <c r="L45" s="13"/>
      <c r="M45" s="13"/>
      <c r="N45" s="13"/>
    </row>
    <row r="46" spans="1:14" x14ac:dyDescent="0.2">
      <c r="A46" s="12"/>
      <c r="E46" s="32" t="s">
        <v>21</v>
      </c>
      <c r="F46" s="33"/>
      <c r="G46" s="33"/>
      <c r="H46" s="34"/>
      <c r="I46" s="34"/>
      <c r="J46" s="34"/>
      <c r="K46" s="35">
        <f>SUM(K42:K45)</f>
        <v>0</v>
      </c>
      <c r="L46" s="35">
        <f>SUM(L42:L45)</f>
        <v>0</v>
      </c>
      <c r="M46" s="35">
        <f>SUM(M42:M45)</f>
        <v>0</v>
      </c>
      <c r="N46" s="35">
        <f>SUM(N42:N45)</f>
        <v>0</v>
      </c>
    </row>
    <row r="47" spans="1:14" x14ac:dyDescent="0.2">
      <c r="A47" s="12"/>
      <c r="E47" s="18"/>
      <c r="F47" s="18"/>
      <c r="G47" s="18"/>
      <c r="H47" s="18"/>
      <c r="I47" s="18"/>
      <c r="J47" s="18"/>
      <c r="K47" s="40"/>
      <c r="L47" s="40"/>
      <c r="M47" s="13"/>
      <c r="N47" s="40"/>
    </row>
    <row r="48" spans="1:14" x14ac:dyDescent="0.2">
      <c r="A48" s="12"/>
      <c r="K48" s="20"/>
      <c r="L48" s="20"/>
      <c r="M48" s="13"/>
      <c r="N48" s="20"/>
    </row>
    <row r="49" spans="1:16" ht="30" customHeight="1" x14ac:dyDescent="0.2">
      <c r="A49" s="12"/>
      <c r="E49" s="21" t="s">
        <v>22</v>
      </c>
      <c r="F49" s="41"/>
      <c r="G49" s="41"/>
      <c r="H49" s="41"/>
      <c r="I49" s="41"/>
      <c r="J49" s="41"/>
      <c r="K49" s="42">
        <f>+K39+K46</f>
        <v>545663</v>
      </c>
      <c r="L49" s="42">
        <f>+L39+L46</f>
        <v>6598014</v>
      </c>
      <c r="M49" s="25">
        <f>+M39+M46</f>
        <v>-893013</v>
      </c>
      <c r="N49" s="42">
        <f>+N39+N46</f>
        <v>0</v>
      </c>
    </row>
    <row r="50" spans="1:16" x14ac:dyDescent="0.2">
      <c r="A50" s="12"/>
      <c r="F50" s="43"/>
      <c r="K50" s="20"/>
      <c r="L50" s="20"/>
      <c r="M50" s="13"/>
      <c r="N50" s="20"/>
    </row>
    <row r="51" spans="1:16" ht="38.25" customHeight="1" x14ac:dyDescent="0.2">
      <c r="A51" s="12"/>
      <c r="E51" s="44" t="s">
        <v>23</v>
      </c>
      <c r="F51" s="89">
        <f>F4</f>
        <v>46295</v>
      </c>
      <c r="G51" s="45"/>
      <c r="H51" s="45"/>
      <c r="I51" s="45"/>
      <c r="J51" s="45"/>
      <c r="K51" s="94">
        <f>-K49+K23</f>
        <v>8028023.9800000191</v>
      </c>
      <c r="L51" s="113">
        <f>-L49+L23</f>
        <v>-0.2500000111758709</v>
      </c>
      <c r="M51" s="95">
        <f>-M49+M23</f>
        <v>3304359.8267762717</v>
      </c>
      <c r="N51" s="102">
        <f>-N49+N23</f>
        <v>1653137.8499999996</v>
      </c>
      <c r="P51" s="36"/>
    </row>
    <row r="52" spans="1:16" x14ac:dyDescent="0.2">
      <c r="A52" s="12"/>
      <c r="E52"/>
      <c r="N52" s="13"/>
    </row>
    <row r="53" spans="1:16" x14ac:dyDescent="0.2">
      <c r="A53" s="81"/>
      <c r="B53" s="82"/>
      <c r="C53" s="82"/>
      <c r="D53" s="83"/>
      <c r="E53" s="97"/>
      <c r="F53" s="82"/>
      <c r="G53" s="82"/>
      <c r="H53" s="82"/>
      <c r="I53" s="82"/>
      <c r="J53" s="82"/>
      <c r="K53" s="82"/>
      <c r="L53" s="82"/>
      <c r="M53" s="82"/>
      <c r="N53" s="104"/>
    </row>
    <row r="54" spans="1:16" ht="13.5" thickBot="1" x14ac:dyDescent="0.25">
      <c r="K54" s="36"/>
      <c r="L54" s="36"/>
      <c r="M54" s="36"/>
      <c r="N54" s="36"/>
    </row>
    <row r="55" spans="1:16" s="52" customFormat="1" ht="39" thickBot="1" x14ac:dyDescent="0.25">
      <c r="D55" s="66"/>
      <c r="E55" s="57" t="s">
        <v>28</v>
      </c>
      <c r="F55" s="57" t="s">
        <v>41</v>
      </c>
      <c r="G55" s="57" t="s">
        <v>39</v>
      </c>
      <c r="H55" s="57" t="s">
        <v>42</v>
      </c>
      <c r="I55" s="57" t="s">
        <v>33</v>
      </c>
      <c r="J55" s="57" t="s">
        <v>34</v>
      </c>
      <c r="K55" s="57" t="s">
        <v>43</v>
      </c>
      <c r="N55" s="98"/>
    </row>
    <row r="56" spans="1:16" s="52" customFormat="1" x14ac:dyDescent="0.2">
      <c r="D56" s="66"/>
      <c r="E56" s="53" t="s">
        <v>31</v>
      </c>
      <c r="F56" s="54">
        <v>6169228.429999996</v>
      </c>
      <c r="G56" s="54">
        <v>0</v>
      </c>
      <c r="H56" s="54">
        <f>F56+G56</f>
        <v>6169228.429999996</v>
      </c>
      <c r="I56" s="63" t="s">
        <v>36</v>
      </c>
      <c r="J56" s="54">
        <v>6169229.4199999999</v>
      </c>
      <c r="K56" s="110">
        <f>H56-J56</f>
        <v>-0.99000000394880772</v>
      </c>
      <c r="L56" s="73"/>
      <c r="M56" s="79"/>
    </row>
    <row r="57" spans="1:16" s="52" customFormat="1" ht="13.5" thickBot="1" x14ac:dyDescent="0.25">
      <c r="D57" s="66"/>
      <c r="E57" s="55" t="s">
        <v>29</v>
      </c>
      <c r="F57" s="56">
        <v>428785.320000001</v>
      </c>
      <c r="G57" s="56">
        <v>0</v>
      </c>
      <c r="H57" s="56">
        <f>F57+G57</f>
        <v>428785.320000001</v>
      </c>
      <c r="I57" s="69" t="s">
        <v>35</v>
      </c>
      <c r="J57" s="56">
        <v>428784.58</v>
      </c>
      <c r="K57" s="111">
        <f>H57-J57</f>
        <v>0.74000000098021701</v>
      </c>
      <c r="L57" s="73"/>
      <c r="M57" s="73"/>
    </row>
    <row r="58" spans="1:16" s="52" customFormat="1" ht="13.5" thickBot="1" x14ac:dyDescent="0.25">
      <c r="D58" s="66"/>
      <c r="E58" s="58" t="s">
        <v>30</v>
      </c>
      <c r="F58" s="68">
        <f>SUM(F56:F57)</f>
        <v>6598013.7499999972</v>
      </c>
      <c r="G58" s="68">
        <f>SUM(G56:G57)</f>
        <v>0</v>
      </c>
      <c r="H58" s="68">
        <f>SUM(H56:H57)</f>
        <v>6598013.7499999972</v>
      </c>
      <c r="I58" s="58"/>
      <c r="J58" s="68">
        <f>SUM(J56:J57)</f>
        <v>6598014</v>
      </c>
      <c r="K58" s="112">
        <f>SUM(K56:K57)</f>
        <v>-0.25000000296859071</v>
      </c>
      <c r="L58" s="73"/>
      <c r="M58" s="73"/>
      <c r="N58" s="16"/>
    </row>
    <row r="59" spans="1:16" x14ac:dyDescent="0.2">
      <c r="F59" s="36"/>
      <c r="G59" s="36"/>
      <c r="H59" s="36"/>
      <c r="I59" s="36"/>
      <c r="J59" s="36"/>
      <c r="K59" s="36"/>
      <c r="L59" s="36"/>
      <c r="N59" s="36"/>
    </row>
    <row r="60" spans="1:16" x14ac:dyDescent="0.2">
      <c r="F60" s="59"/>
      <c r="G60" s="59"/>
      <c r="H60" s="59"/>
      <c r="I60" s="59"/>
      <c r="J60" s="59"/>
      <c r="K60" s="59"/>
      <c r="N60" s="59"/>
    </row>
    <row r="61" spans="1:16" x14ac:dyDescent="0.2">
      <c r="F61" s="36"/>
      <c r="G61" s="36"/>
      <c r="H61" s="36"/>
      <c r="I61" s="36"/>
      <c r="J61" s="36"/>
      <c r="K61" s="36"/>
      <c r="N61" s="36"/>
    </row>
  </sheetData>
  <phoneticPr fontId="0" type="noConversion"/>
  <printOptions horizontalCentered="1"/>
  <pageMargins left="0.25" right="0.25" top="0.5" bottom="0.5" header="0.5" footer="0.25"/>
  <pageSetup scale="63" orientation="landscape" r:id="rId1"/>
  <headerFooter alignWithMargins="0">
    <oddHeader xml:space="preserve">&amp;C
</oddHeader>
    <oddFooter>&amp;L&amp;8&amp;F&amp;R&amp;8&amp;D</oddFooter>
  </headerFooter>
  <rowBreaks count="1" manualBreakCount="1">
    <brk id="5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SanDAG</vt:lpstr>
      <vt:lpstr>SanDAG!Print_Area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2019-12-11T15:40:34Z</cp:lastPrinted>
  <dcterms:created xsi:type="dcterms:W3CDTF">2004-07-28T16:25:05Z</dcterms:created>
  <dcterms:modified xsi:type="dcterms:W3CDTF">2026-10-16T20:23:43Z</dcterms:modified>
</cp:coreProperties>
</file>