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36801BC7-7754-4FEC-9875-999530CAB191}" xr6:coauthVersionLast="47" xr6:coauthVersionMax="47" xr10:uidLastSave="{00000000-0000-0000-0000-000000000000}"/>
  <bookViews>
    <workbookView xWindow="-120" yWindow="-120" windowWidth="29040" windowHeight="15720" tabRatio="590" xr2:uid="{00000000-000D-0000-FFFF-FFFF00000000}"/>
  </bookViews>
  <sheets>
    <sheet name="SCAG" sheetId="2" r:id="rId1"/>
  </sheets>
  <externalReferences>
    <externalReference r:id="rId2"/>
  </externalReferences>
  <definedNames>
    <definedName name="_xlnm._FilterDatabase" localSheetId="0" hidden="1">SCAG!#REF!</definedName>
    <definedName name="_xlnm.Print_Area" localSheetId="0">SCAG!$A$1:$N$66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6" i="2" l="1"/>
  <c r="N56" i="2"/>
  <c r="O56" i="2"/>
  <c r="M56" i="2"/>
  <c r="M48" i="2"/>
  <c r="L48" i="2"/>
  <c r="N48" i="2"/>
  <c r="O48" i="2"/>
  <c r="O23" i="2"/>
  <c r="O59" i="2" l="1"/>
  <c r="O61" i="2" s="1"/>
  <c r="M23" i="2"/>
  <c r="L23" i="2" l="1"/>
  <c r="F13" i="2" l="1"/>
  <c r="F4" i="2"/>
  <c r="J67" i="2"/>
  <c r="G67" i="2"/>
  <c r="F67" i="2"/>
  <c r="H66" i="2"/>
  <c r="K66" i="2" s="1"/>
  <c r="K67" i="2" l="1"/>
  <c r="H67" i="2"/>
  <c r="P56" i="2" l="1"/>
  <c r="P48" i="2"/>
  <c r="P23" i="2"/>
  <c r="P59" i="2" l="1"/>
  <c r="P61" i="2" s="1"/>
  <c r="P64" i="2" s="1"/>
  <c r="M59" i="2" l="1"/>
  <c r="L59" i="2"/>
  <c r="F3" i="2"/>
  <c r="N23" i="2" l="1"/>
  <c r="M61" i="2"/>
  <c r="L61" i="2"/>
  <c r="F61" i="2" l="1"/>
  <c r="N59" i="2"/>
  <c r="N61" i="2" l="1"/>
</calcChain>
</file>

<file path=xl/sharedStrings.xml><?xml version="1.0" encoding="utf-8"?>
<sst xmlns="http://schemas.openxmlformats.org/spreadsheetml/2006/main" count="249" uniqueCount="164">
  <si>
    <t>Appn</t>
  </si>
  <si>
    <t>Local Agency</t>
  </si>
  <si>
    <t>Transfers/Exchanges (includes FTAs)</t>
  </si>
  <si>
    <t>County</t>
  </si>
  <si>
    <t>Description</t>
  </si>
  <si>
    <t xml:space="preserve"> </t>
  </si>
  <si>
    <t>07</t>
  </si>
  <si>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</si>
  <si>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</si>
  <si>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</si>
  <si>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</si>
  <si>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</si>
  <si>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</si>
  <si>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</si>
  <si>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</si>
  <si>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</si>
  <si>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Obligations</t>
  </si>
  <si>
    <t>Monthly Activity Report</t>
  </si>
  <si>
    <t xml:space="preserve">Beginning Balance as of: </t>
  </si>
  <si>
    <t>Total Beginning Balance and Apportionments</t>
  </si>
  <si>
    <t xml:space="preserve">Activities/Adjustments </t>
  </si>
  <si>
    <t xml:space="preserve">   Subtotal Obligations </t>
  </si>
  <si>
    <t xml:space="preserve">   Subtotal Transfers/Exchanges</t>
  </si>
  <si>
    <t>Total Activities/Adjustments (includes obligations, transfers, and exchanges)</t>
  </si>
  <si>
    <t>Ending Balance as of:
(total beginning balance and apportionments less total activities/adjustments)</t>
  </si>
  <si>
    <t>Urban</t>
  </si>
  <si>
    <t>Any Area</t>
  </si>
  <si>
    <t>Urban Area</t>
  </si>
  <si>
    <t>RSTP /</t>
  </si>
  <si>
    <t>STBGP</t>
  </si>
  <si>
    <t>Southern California Association of Governments (SCAG)</t>
  </si>
  <si>
    <t>Urbanized Areas</t>
  </si>
  <si>
    <t>Urban Area Code</t>
  </si>
  <si>
    <t>Obligations &amp; Transfers/
Exchanges</t>
  </si>
  <si>
    <t>Mission Viejo-Lake Forest-San Clemente (Shared)</t>
  </si>
  <si>
    <t>Total</t>
  </si>
  <si>
    <r>
      <t>NHPP</t>
    </r>
    <r>
      <rPr>
        <b/>
        <vertAlign val="superscript"/>
        <sz val="10"/>
        <rFont val="Arial"/>
        <family val="2"/>
      </rPr>
      <t>(2)</t>
    </r>
  </si>
  <si>
    <t>Table displays the one urbanized area that is shared with an MPO outside of the SCAG area.</t>
  </si>
  <si>
    <t>Apportionment Adjustments</t>
  </si>
  <si>
    <t>08</t>
  </si>
  <si>
    <t>12</t>
  </si>
  <si>
    <t>Adjustments</t>
  </si>
  <si>
    <t>TIFIA</t>
  </si>
  <si>
    <t>FTIP ID</t>
  </si>
  <si>
    <t>00703, 57709</t>
  </si>
  <si>
    <t>June 30, 2026 Balance</t>
  </si>
  <si>
    <t>Total Beginning
July 2026 Balance</t>
  </si>
  <si>
    <t>July 31, 2026 Balance</t>
  </si>
  <si>
    <t>Los Angeles</t>
  </si>
  <si>
    <t>07/02/2026</t>
  </si>
  <si>
    <t>Los Angeles County Metropolitan Transportation Authority</t>
  </si>
  <si>
    <t>FTACML-6065(286)</t>
  </si>
  <si>
    <t>FTA Grant No: 5566-2026-2</t>
  </si>
  <si>
    <t>Construction and installation of the Beeline Transit Maintenance Facility bus-charging infrastructure. The project also includes the purchase and installation of ten (10) plug-in chargers and one (1) replacement bus.</t>
  </si>
  <si>
    <t>Y003</t>
  </si>
  <si>
    <t>LA24NOM102, LA24NOM102A, LA24NOM102B</t>
  </si>
  <si>
    <t>San Bernardino</t>
  </si>
  <si>
    <t>06/25/2026</t>
  </si>
  <si>
    <t>Victor Valley Transit Authority</t>
  </si>
  <si>
    <t>FTACML-6261(031)</t>
  </si>
  <si>
    <t>FTA Grant No: 5538-2026-4</t>
  </si>
  <si>
    <t>VVTA will purchase two (2) 40' Class H ZEB regional buses. EPSP is being utilized to move $2,500,000 from FFY 26/27 to FFY 25/26.</t>
  </si>
  <si>
    <t>Y400</t>
  </si>
  <si>
    <t>SBD41084</t>
  </si>
  <si>
    <t>07/22/2026</t>
  </si>
  <si>
    <t>CARSON</t>
  </si>
  <si>
    <t>STPL-5403(033)</t>
  </si>
  <si>
    <t>UNIVERSITY DRIVE FROM AVALON BOULEVARD TO WILMINGTON AVENUE</t>
  </si>
  <si>
    <t xml:space="preserve">REHABILITATION OF EXISTING ASPHALT PAVEMENT USING GRIND AND OVERLAY METHOD AND </t>
  </si>
  <si>
    <t>Y230</t>
  </si>
  <si>
    <t>LA11G1</t>
  </si>
  <si>
    <t>07/20/2026</t>
  </si>
  <si>
    <t>CUDAHY</t>
  </si>
  <si>
    <t>STPL-5369(018)</t>
  </si>
  <si>
    <t>OTIS AVENUE BETWEEN SALT LAKE AVENUE AND WALNUT STREET</t>
  </si>
  <si>
    <t xml:space="preserve">THE PROJECT SCOPE OF WORK CONSISTS OF THE MAINTENANCE AND REHABILITATION OF </t>
  </si>
  <si>
    <t>H230</t>
  </si>
  <si>
    <t>LA11G1/LA9919228</t>
  </si>
  <si>
    <t>07/21/2026</t>
  </si>
  <si>
    <t>FOUNTAIN VALLEY</t>
  </si>
  <si>
    <t>CRAL-5413(017)</t>
  </si>
  <si>
    <t>PALOS VERDES DRIVE SOUTH ROAD REHABILITATION</t>
  </si>
  <si>
    <t xml:space="preserve">RESURFACING THE EXISTING PAVEMENT WITH A 2INCH GRIND ASPHALT HOT RUBBERIZED MIX </t>
  </si>
  <si>
    <t>LONG BEACH</t>
  </si>
  <si>
    <t>STPL-5108(241)</t>
  </si>
  <si>
    <t xml:space="preserve">THE HARBOR SCENIC DRIVE ENHANCEMENTS PROJECT WILL PROVIDE ROADWAY IMPROVEMENTS ALONG A KEY FREIGHT CORRIDOR EXTENDING FROM </t>
  </si>
  <si>
    <t xml:space="preserve">THE PROJECT WILL ADD TURNING POCKETS AND RAMP WIDTH IMPROVEMENTS ALONG HARBOR </t>
  </si>
  <si>
    <t>LA9919409</t>
  </si>
  <si>
    <t>07/31/2026</t>
  </si>
  <si>
    <t>LOS ANGELES</t>
  </si>
  <si>
    <t>CML-5953(819)</t>
  </si>
  <si>
    <t>3RD STREET/POMONA BOULEVARD, BEVERLY BOULEVARD, GARFIELD AVENUE, AND UNION PACIFIC AVENUE</t>
  </si>
  <si>
    <t xml:space="preserve">INSTALL NEW COMMUNICATION INFRASTRUCTURE AND/OR UPGRADE TRAFFIC SIGNAL </t>
  </si>
  <si>
    <t>LAMIP118</t>
  </si>
  <si>
    <t>CML-5953(827)</t>
  </si>
  <si>
    <t>UNINCORPORATED COMMUNITY OF EAST LA</t>
  </si>
  <si>
    <t xml:space="preserve">IMPLEMENT MOBILITY AND ENHANCED PEDESTRIAN ACCESSIBILITY SUCH AS TRAFFIC SIGNAL </t>
  </si>
  <si>
    <t>LAMIP128</t>
  </si>
  <si>
    <t>CML-5953(828)</t>
  </si>
  <si>
    <t xml:space="preserve">TRAFFIC SIGNAL UPGRADES; PROTECTED LEFT TURN SIGNAL PHASING; HIGH-VISIBILITY </t>
  </si>
  <si>
    <t>LAMIP129</t>
  </si>
  <si>
    <t>07/01/2026</t>
  </si>
  <si>
    <t>STPL-5006(909)</t>
  </si>
  <si>
    <t>IN THE CITY OF LOS ANGELES, IN THE COMMUNITY OF EL SERENO, ON VALLEY BLVD BETWEEN SOTO STREET AND THE 710 FREEWAY</t>
  </si>
  <si>
    <t xml:space="preserve">THIS PROJECT IS TO IMPLEMENT A MULTI-MODAL MOBILITY AND ACCESS IMPROVEMENTS, </t>
  </si>
  <si>
    <t>LAMIP103</t>
  </si>
  <si>
    <t>ROSEMEAD</t>
  </si>
  <si>
    <t>STPL-5358(023)</t>
  </si>
  <si>
    <t>VALLEY BOULEVARD AND WALNUT GROVE AVENUE</t>
  </si>
  <si>
    <t xml:space="preserve">RESURFACE ASPHALT CONCRETE ON VALLEY BLVD AND WALNUT GROVE AVE. INSTALL NEW ADA </t>
  </si>
  <si>
    <t>TEMPLE CITY</t>
  </si>
  <si>
    <t>STPL-5365(013)</t>
  </si>
  <si>
    <t>LOWER AZUSA ROAD FROM WEST CITY LIMITS TO BALDWIN AVENUE.</t>
  </si>
  <si>
    <t xml:space="preserve">COLDMILL 3" EXISTING AC PAVEMENT, CRACK SEAL, REPAIR DAMAGE AC PAVEMENT, AND </t>
  </si>
  <si>
    <t>M230</t>
  </si>
  <si>
    <t>07/09/2026</t>
  </si>
  <si>
    <t>NEEDLES</t>
  </si>
  <si>
    <t>STPL-5220(013)</t>
  </si>
  <si>
    <t xml:space="preserve">RIVER ROAD FROM NORTH K STREET TO JACK SMITH PARK; RIVER STREET FROM BNSF RAILWAY TO RIVER ROAD; AND NEEDLES HIGHWAY FROM </t>
  </si>
  <si>
    <t xml:space="preserve">REHABILITATION OF EXISTING 2-LANE ROADWAY TO INCLUDE MINOR WIDENING TO MEET </t>
  </si>
  <si>
    <t>Y240</t>
  </si>
  <si>
    <t>SBD270007</t>
  </si>
  <si>
    <t>07/24/2026</t>
  </si>
  <si>
    <t>SAN BERNARDINO</t>
  </si>
  <si>
    <t>STPL-5954(214)</t>
  </si>
  <si>
    <t>INTERSECTION OF US HIGHWAY 95 AND HAVASU LAKE ROAD IN THE NEEDLES AREA</t>
  </si>
  <si>
    <t xml:space="preserve">CONSTRUCTION OF A DEDICATED LEFT-TURN POCKET, AN 8-FOOT PAVED SHOULDER, AND THE </t>
  </si>
  <si>
    <t>SBD270008</t>
  </si>
  <si>
    <t>STPTCEPL-5954(193)</t>
  </si>
  <si>
    <t>BAKER BLVD. BRIDGE - OVER MOJAVE RIVER, 0.2 MI SW OF DEATH VALLEY RD</t>
  </si>
  <si>
    <t>REPLACE 2 LANE BRIDGE W 4 LANE BRIDGE (54C0127)</t>
  </si>
  <si>
    <t>200810</t>
  </si>
  <si>
    <t>Imperial</t>
  </si>
  <si>
    <t>CALIPATRIA</t>
  </si>
  <si>
    <t>STPLPPL-5243(023)</t>
  </si>
  <si>
    <t>MAIN STREET BETWEEN SORENSON AVENUE/SR 111 &amp; PARK AVENUE.</t>
  </si>
  <si>
    <t>ROADWAY REHABILITATION</t>
  </si>
  <si>
    <t>IMP230104</t>
  </si>
  <si>
    <t>Orange</t>
  </si>
  <si>
    <t>07/14/2026</t>
  </si>
  <si>
    <t>BREA</t>
  </si>
  <si>
    <t>ATPCML-5237(033)</t>
  </si>
  <si>
    <t>UNION PACIFIC RAILROAD PROPERTY BETWEEN BERRY STREET AND BREA CANYON FLOOD CHANNEL (CURRENT TRACKS AT BREA TERMINUS).</t>
  </si>
  <si>
    <t>CONSTRUCTION OF CLASS I PEDESTRIAN AND BIKE PATH</t>
  </si>
  <si>
    <t>ORA190906</t>
  </si>
  <si>
    <t>SANTA ANA</t>
  </si>
  <si>
    <t>CML-5063(181)</t>
  </si>
  <si>
    <t>THROUGHOUT THE CITY OF SANTA ANA AND AT THE SANTA ANA REGIONAL TRANSPORTATION CENTER</t>
  </si>
  <si>
    <t>INSTALL BICYCLE RACKS</t>
  </si>
  <si>
    <t>Z400</t>
  </si>
  <si>
    <t>ORA152213</t>
  </si>
  <si>
    <t>51445</t>
  </si>
  <si>
    <t>00002</t>
  </si>
  <si>
    <t>00702</t>
  </si>
  <si>
    <t>07/15/2026</t>
  </si>
  <si>
    <t>Southern California Regional Rail Authority</t>
  </si>
  <si>
    <t>CML-6187(011)</t>
  </si>
  <si>
    <t>FTA Grant No: 5802-2026-2</t>
  </si>
  <si>
    <t>Support the PAED and PS&amp;E phases of the Metrolink Antelope Valley Line Capital and Service Improvements Phase 1. This first phase includes three projects: 1) The Balboa Double Track, 2) Brighton to McGinley, and 3) the Canyon Siding Extension.</t>
  </si>
  <si>
    <t>LA25NOM137</t>
  </si>
  <si>
    <t>ATPL-5108(204)</t>
  </si>
  <si>
    <t>PACIFIC AVENUE FROM OCEAN BOULEVARD TO PACIFIC COAST HIGHWAY IN CITY OF LONG BEACH.</t>
  </si>
  <si>
    <t xml:space="preserve">TRANSFORM PACIFIC AVE INTO 1.6 MILE COMPLETE STREETS BEST PRACTICES CORRIDOR </t>
  </si>
  <si>
    <t>LATP21F103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</si>
</sst>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[$-409]mmmm\ d\,\ yyyy;@"/>
    <numFmt numFmtId="166" formatCode="0_);[Red]\(0\)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38" fontId="0" fillId="0" borderId="0"/>
    <xf numFmtId="43" fontId="1" fillId="0" borderId="0" applyFont="0" applyFill="0" applyBorder="0" applyAlignment="0" applyProtection="0"/>
    <xf numFmtId="0" fontId="1" fillId="0" borderId="0"/>
    <xf numFmtId="38" fontId="6" fillId="0" borderId="0"/>
    <xf numFmtId="38" fontId="1" fillId="0" borderId="0"/>
    <xf numFmtId="44" fontId="1" fillId="0" borderId="0" applyFont="0" applyFill="0" applyBorder="0" applyAlignment="0" applyProtection="0"/>
  </cellStyleXfs>
  <cellXfs count="130">
    <xf numFmtId="38" fontId="0" fillId="0" borderId="0" xfId="0"/>
    <xf numFmtId="38" fontId="3" fillId="0" borderId="0" xfId="0" applyFont="1"/>
    <xf numFmtId="43" fontId="4" fillId="3" borderId="12" xfId="1" applyFont="1" applyFill="1" applyBorder="1" applyAlignment="1">
      <alignment horizontal="center"/>
    </xf>
    <xf numFmtId="0" fontId="2" fillId="3" borderId="13" xfId="1" applyNumberFormat="1" applyFont="1" applyFill="1" applyBorder="1" applyAlignment="1" applyProtection="1">
      <alignment horizontal="center"/>
    </xf>
    <xf numFmtId="0" fontId="3" fillId="3" borderId="13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38" fontId="3" fillId="3" borderId="5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1" xfId="1" applyNumberFormat="1" applyFont="1" applyFill="1" applyBorder="1" applyAlignment="1" applyProtection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38" fontId="3" fillId="0" borderId="10" xfId="0" applyFont="1" applyBorder="1"/>
    <xf numFmtId="38" fontId="3" fillId="0" borderId="0" xfId="0" applyFont="1" applyAlignment="1">
      <alignment horizontal="left"/>
    </xf>
    <xf numFmtId="38" fontId="3" fillId="0" borderId="2" xfId="0" applyFont="1" applyBorder="1"/>
    <xf numFmtId="49" fontId="3" fillId="0" borderId="10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2" xfId="0" applyNumberFormat="1" applyFont="1" applyBorder="1"/>
    <xf numFmtId="38" fontId="2" fillId="2" borderId="1" xfId="0" applyFont="1" applyFill="1" applyBorder="1" applyAlignment="1">
      <alignment wrapText="1"/>
    </xf>
    <xf numFmtId="38" fontId="2" fillId="2" borderId="9" xfId="0" applyFont="1" applyFill="1" applyBorder="1" applyAlignment="1">
      <alignment horizontal="center"/>
    </xf>
    <xf numFmtId="38" fontId="2" fillId="2" borderId="8" xfId="0" applyFont="1" applyFill="1" applyBorder="1" applyAlignment="1">
      <alignment horizontal="center"/>
    </xf>
    <xf numFmtId="38" fontId="2" fillId="2" borderId="8" xfId="0" applyFont="1" applyFill="1" applyBorder="1"/>
    <xf numFmtId="0" fontId="3" fillId="0" borderId="6" xfId="0" applyNumberFormat="1" applyFont="1" applyBorder="1"/>
    <xf numFmtId="38" fontId="5" fillId="0" borderId="0" xfId="0" applyFont="1"/>
    <xf numFmtId="0" fontId="2" fillId="0" borderId="1" xfId="0" applyNumberFormat="1" applyFont="1" applyBorder="1"/>
    <xf numFmtId="0" fontId="3" fillId="0" borderId="9" xfId="0" applyNumberFormat="1" applyFont="1" applyBorder="1"/>
    <xf numFmtId="0" fontId="3" fillId="0" borderId="8" xfId="0" applyNumberFormat="1" applyFont="1" applyBorder="1"/>
    <xf numFmtId="40" fontId="3" fillId="0" borderId="0" xfId="0" applyNumberFormat="1" applyFont="1"/>
    <xf numFmtId="38" fontId="2" fillId="0" borderId="8" xfId="0" applyFont="1" applyBorder="1"/>
    <xf numFmtId="38" fontId="3" fillId="2" borderId="1" xfId="0" applyFont="1" applyFill="1" applyBorder="1"/>
    <xf numFmtId="38" fontId="2" fillId="3" borderId="1" xfId="0" applyFont="1" applyFill="1" applyBorder="1" applyAlignment="1">
      <alignment wrapText="1"/>
    </xf>
    <xf numFmtId="38" fontId="3" fillId="3" borderId="1" xfId="0" applyFont="1" applyFill="1" applyBorder="1"/>
    <xf numFmtId="38" fontId="3" fillId="0" borderId="3" xfId="0" applyFont="1" applyBorder="1"/>
    <xf numFmtId="38" fontId="0" fillId="0" borderId="0" xfId="0" applyAlignment="1">
      <alignment horizontal="left"/>
    </xf>
    <xf numFmtId="0" fontId="0" fillId="0" borderId="10" xfId="0" applyNumberFormat="1" applyBorder="1" applyAlignment="1">
      <alignment wrapText="1"/>
    </xf>
    <xf numFmtId="43" fontId="4" fillId="3" borderId="10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2" xfId="1" applyNumberFormat="1" applyFont="1" applyFill="1" applyBorder="1" applyAlignment="1" applyProtection="1">
      <alignment horizontal="center"/>
    </xf>
    <xf numFmtId="38" fontId="2" fillId="3" borderId="4" xfId="1" applyNumberFormat="1" applyFont="1" applyFill="1" applyBorder="1" applyAlignment="1" applyProtection="1">
      <alignment horizontal="center"/>
    </xf>
    <xf numFmtId="38" fontId="3" fillId="0" borderId="2" xfId="0" applyFont="1" applyBorder="1" applyAlignment="1">
      <alignment horizontal="center"/>
    </xf>
    <xf numFmtId="38" fontId="3" fillId="0" borderId="6" xfId="0" applyFont="1" applyBorder="1" applyAlignment="1">
      <alignment horizontal="center"/>
    </xf>
    <xf numFmtId="38" fontId="3" fillId="2" borderId="8" xfId="0" applyFont="1" applyFill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38" fontId="3" fillId="2" borderId="1" xfId="0" applyFont="1" applyFill="1" applyBorder="1" applyAlignment="1">
      <alignment horizontal="center"/>
    </xf>
    <xf numFmtId="38" fontId="3" fillId="0" borderId="13" xfId="0" applyFont="1" applyBorder="1" applyAlignment="1">
      <alignment horizontal="center"/>
    </xf>
    <xf numFmtId="38" fontId="3" fillId="3" borderId="1" xfId="0" applyFont="1" applyFill="1" applyBorder="1" applyAlignment="1">
      <alignment horizontal="center"/>
    </xf>
    <xf numFmtId="38" fontId="3" fillId="0" borderId="3" xfId="0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38" fontId="3" fillId="3" borderId="8" xfId="0" applyFont="1" applyFill="1" applyBorder="1" applyAlignment="1">
      <alignment horizontal="center"/>
    </xf>
    <xf numFmtId="49" fontId="3" fillId="0" borderId="0" xfId="0" quotePrefix="1" applyNumberFormat="1" applyFont="1" applyAlignment="1">
      <alignment horizontal="center"/>
    </xf>
    <xf numFmtId="38" fontId="3" fillId="0" borderId="2" xfId="0" applyFont="1" applyBorder="1" applyAlignment="1">
      <alignment horizontal="left"/>
    </xf>
    <xf numFmtId="38" fontId="3" fillId="2" borderId="8" xfId="0" applyFont="1" applyFill="1" applyBorder="1" applyAlignment="1">
      <alignment horizontal="left"/>
    </xf>
    <xf numFmtId="0" fontId="3" fillId="0" borderId="6" xfId="0" applyNumberFormat="1" applyFont="1" applyBorder="1" applyAlignment="1">
      <alignment horizontal="left"/>
    </xf>
    <xf numFmtId="38" fontId="2" fillId="0" borderId="0" xfId="0" applyFont="1" applyAlignment="1">
      <alignment horizontal="center"/>
    </xf>
    <xf numFmtId="38" fontId="2" fillId="3" borderId="12" xfId="1" applyNumberFormat="1" applyFont="1" applyFill="1" applyBorder="1" applyAlignment="1" applyProtection="1">
      <alignment horizontal="center"/>
    </xf>
    <xf numFmtId="38" fontId="3" fillId="3" borderId="0" xfId="1" applyNumberFormat="1" applyFont="1" applyFill="1" applyBorder="1" applyAlignment="1" applyProtection="1">
      <alignment horizontal="center"/>
    </xf>
    <xf numFmtId="38" fontId="2" fillId="3" borderId="11" xfId="1" applyNumberFormat="1" applyFont="1" applyFill="1" applyBorder="1" applyAlignment="1" applyProtection="1">
      <alignment horizontal="right"/>
    </xf>
    <xf numFmtId="0" fontId="0" fillId="0" borderId="6" xfId="0" applyNumberFormat="1" applyBorder="1" applyAlignment="1">
      <alignment horizontal="center"/>
    </xf>
    <xf numFmtId="0" fontId="1" fillId="0" borderId="0" xfId="1" applyNumberFormat="1" applyFont="1" applyFill="1" applyBorder="1" applyAlignment="1" applyProtection="1">
      <alignment horizontal="left"/>
    </xf>
    <xf numFmtId="38" fontId="1" fillId="0" borderId="6" xfId="0" applyFont="1" applyBorder="1"/>
    <xf numFmtId="164" fontId="1" fillId="0" borderId="0" xfId="0" applyNumberFormat="1" applyFont="1" applyAlignment="1">
      <alignment horizontal="center"/>
    </xf>
    <xf numFmtId="40" fontId="7" fillId="0" borderId="0" xfId="0" applyNumberFormat="1" applyFont="1"/>
    <xf numFmtId="40" fontId="7" fillId="0" borderId="0" xfId="1" applyNumberFormat="1" applyFont="1"/>
    <xf numFmtId="38" fontId="0" fillId="0" borderId="0" xfId="0" applyAlignment="1">
      <alignment horizontal="right"/>
    </xf>
    <xf numFmtId="8" fontId="0" fillId="0" borderId="0" xfId="0" applyNumberFormat="1"/>
    <xf numFmtId="38" fontId="2" fillId="0" borderId="9" xfId="0" applyFont="1" applyBorder="1"/>
    <xf numFmtId="49" fontId="0" fillId="0" borderId="10" xfId="0" applyNumberFormat="1" applyBorder="1" applyAlignment="1">
      <alignment horizontal="left"/>
    </xf>
    <xf numFmtId="44" fontId="7" fillId="0" borderId="0" xfId="5" applyFont="1" applyFill="1"/>
    <xf numFmtId="40" fontId="3" fillId="0" borderId="2" xfId="0" applyNumberFormat="1" applyFont="1" applyBorder="1"/>
    <xf numFmtId="0" fontId="2" fillId="3" borderId="15" xfId="1" applyNumberFormat="1" applyFont="1" applyFill="1" applyBorder="1" applyAlignment="1" applyProtection="1">
      <alignment horizontal="center" wrapText="1"/>
    </xf>
    <xf numFmtId="38" fontId="2" fillId="0" borderId="14" xfId="0" applyFont="1" applyBorder="1"/>
    <xf numFmtId="38" fontId="1" fillId="0" borderId="14" xfId="0" applyFont="1" applyBorder="1"/>
    <xf numFmtId="49" fontId="0" fillId="0" borderId="16" xfId="0" applyNumberFormat="1" applyBorder="1" applyAlignment="1">
      <alignment horizontal="center"/>
    </xf>
    <xf numFmtId="38" fontId="2" fillId="2" borderId="15" xfId="0" applyFont="1" applyFill="1" applyBorder="1"/>
    <xf numFmtId="38" fontId="1" fillId="4" borderId="17" xfId="1" applyNumberFormat="1" applyFont="1" applyFill="1" applyBorder="1" applyAlignment="1" applyProtection="1">
      <alignment horizontal="center"/>
    </xf>
    <xf numFmtId="38" fontId="1" fillId="4" borderId="18" xfId="1" applyNumberFormat="1" applyFont="1" applyFill="1" applyBorder="1" applyAlignment="1" applyProtection="1">
      <alignment horizontal="center"/>
    </xf>
    <xf numFmtId="38" fontId="2" fillId="4" borderId="19" xfId="1" applyNumberFormat="1" applyFont="1" applyFill="1" applyBorder="1" applyAlignment="1" applyProtection="1">
      <alignment horizontal="center"/>
    </xf>
    <xf numFmtId="38" fontId="1" fillId="0" borderId="18" xfId="0" applyFont="1" applyBorder="1"/>
    <xf numFmtId="38" fontId="2" fillId="2" borderId="20" xfId="0" applyFont="1" applyFill="1" applyBorder="1"/>
    <xf numFmtId="38" fontId="3" fillId="0" borderId="18" xfId="0" applyFont="1" applyBorder="1"/>
    <xf numFmtId="38" fontId="2" fillId="0" borderId="20" xfId="0" applyFont="1" applyBorder="1"/>
    <xf numFmtId="38" fontId="2" fillId="4" borderId="20" xfId="0" applyFont="1" applyFill="1" applyBorder="1"/>
    <xf numFmtId="38" fontId="2" fillId="3" borderId="4" xfId="1" applyNumberFormat="1" applyFont="1" applyFill="1" applyBorder="1" applyAlignment="1" applyProtection="1">
      <alignment horizontal="left"/>
    </xf>
    <xf numFmtId="38" fontId="1" fillId="0" borderId="0" xfId="0" applyFont="1"/>
    <xf numFmtId="165" fontId="2" fillId="0" borderId="0" xfId="0" applyNumberFormat="1" applyFont="1" applyAlignment="1">
      <alignment horizontal="center"/>
    </xf>
    <xf numFmtId="165" fontId="2" fillId="3" borderId="1" xfId="0" applyNumberFormat="1" applyFont="1" applyFill="1" applyBorder="1" applyAlignment="1">
      <alignment horizontal="center" vertical="top"/>
    </xf>
    <xf numFmtId="0" fontId="0" fillId="0" borderId="0" xfId="0" applyNumberFormat="1" applyAlignment="1">
      <alignment horizontal="left"/>
    </xf>
    <xf numFmtId="49" fontId="3" fillId="0" borderId="10" xfId="0" applyNumberFormat="1" applyFont="1" applyBorder="1"/>
    <xf numFmtId="38" fontId="2" fillId="3" borderId="8" xfId="0" applyFont="1" applyFill="1" applyBorder="1"/>
    <xf numFmtId="38" fontId="9" fillId="0" borderId="0" xfId="0" applyFont="1"/>
    <xf numFmtId="0" fontId="3" fillId="0" borderId="1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49" fontId="0" fillId="0" borderId="6" xfId="0" applyNumberFormat="1" applyBorder="1" applyAlignment="1">
      <alignment horizontal="center"/>
    </xf>
    <xf numFmtId="0" fontId="0" fillId="0" borderId="6" xfId="0" applyNumberFormat="1" applyBorder="1"/>
    <xf numFmtId="49" fontId="0" fillId="0" borderId="0" xfId="0" applyNumberFormat="1" applyAlignment="1">
      <alignment horizontal="left"/>
    </xf>
    <xf numFmtId="0" fontId="2" fillId="0" borderId="0" xfId="1" applyNumberFormat="1" applyFont="1" applyFill="1" applyBorder="1" applyAlignment="1" applyProtection="1">
      <alignment horizontal="center" wrapText="1"/>
    </xf>
    <xf numFmtId="38" fontId="3" fillId="5" borderId="5" xfId="1" applyNumberFormat="1" applyFont="1" applyFill="1" applyBorder="1" applyAlignment="1" applyProtection="1">
      <alignment horizontal="center"/>
    </xf>
    <xf numFmtId="38" fontId="3" fillId="5" borderId="6" xfId="1" applyNumberFormat="1" applyFont="1" applyFill="1" applyBorder="1" applyAlignment="1" applyProtection="1">
      <alignment horizontal="center"/>
    </xf>
    <xf numFmtId="38" fontId="2" fillId="5" borderId="4" xfId="1" applyNumberFormat="1" applyFont="1" applyFill="1" applyBorder="1" applyAlignment="1" applyProtection="1">
      <alignment horizontal="center"/>
    </xf>
    <xf numFmtId="38" fontId="2" fillId="5" borderId="8" xfId="0" applyFont="1" applyFill="1" applyBorder="1"/>
    <xf numFmtId="49" fontId="3" fillId="0" borderId="3" xfId="0" applyNumberFormat="1" applyFont="1" applyBorder="1" applyAlignment="1">
      <alignment horizontal="left"/>
    </xf>
    <xf numFmtId="0" fontId="1" fillId="0" borderId="0" xfId="0" applyNumberFormat="1" applyFont="1"/>
    <xf numFmtId="0" fontId="1" fillId="0" borderId="2" xfId="0" applyNumberFormat="1" applyFont="1" applyBorder="1"/>
    <xf numFmtId="38" fontId="1" fillId="0" borderId="2" xfId="0" applyFont="1" applyBorder="1" applyAlignment="1">
      <alignment horizontal="center"/>
    </xf>
    <xf numFmtId="38" fontId="1" fillId="0" borderId="2" xfId="0" applyFont="1" applyBorder="1"/>
    <xf numFmtId="0" fontId="1" fillId="0" borderId="2" xfId="0" applyNumberFormat="1" applyFont="1" applyBorder="1" applyAlignment="1">
      <alignment horizontal="center"/>
    </xf>
    <xf numFmtId="38" fontId="2" fillId="0" borderId="2" xfId="0" applyFont="1" applyBorder="1"/>
    <xf numFmtId="38" fontId="0" fillId="0" borderId="3" xfId="0" applyBorder="1"/>
    <xf numFmtId="38" fontId="0" fillId="0" borderId="3" xfId="0" applyBorder="1" applyAlignment="1">
      <alignment horizontal="right"/>
    </xf>
    <xf numFmtId="8" fontId="0" fillId="0" borderId="3" xfId="0" applyNumberFormat="1" applyBorder="1"/>
    <xf numFmtId="8" fontId="0" fillId="0" borderId="4" xfId="0" applyNumberFormat="1" applyBorder="1"/>
    <xf numFmtId="0" fontId="0" fillId="0" borderId="2" xfId="0" applyNumberFormat="1" applyBorder="1" applyAlignment="1">
      <alignment horizontal="center"/>
    </xf>
    <xf numFmtId="166" fontId="3" fillId="0" borderId="2" xfId="0" applyNumberFormat="1" applyFont="1" applyBorder="1" applyAlignment="1">
      <alignment horizontal="center"/>
    </xf>
    <xf numFmtId="0" fontId="0" fillId="0" borderId="0" xfId="0" applyNumberFormat="1" applyAlignment="1">
      <alignment wrapText="1"/>
    </xf>
    <xf numFmtId="0" fontId="0" fillId="0" borderId="0" xfId="0" applyNumberFormat="1"/>
    <xf numFmtId="0" fontId="0" fillId="0" borderId="6" xfId="0" applyNumberFormat="1" applyBorder="1" applyAlignment="1">
      <alignment wrapText="1"/>
    </xf>
    <xf numFmtId="0" fontId="1" fillId="0" borderId="0" xfId="1" applyNumberFormat="1" applyFont="1" applyFill="1" applyBorder="1" applyAlignment="1" applyProtection="1">
      <alignment horizontal="left" wrapText="1"/>
    </xf>
    <xf numFmtId="0" fontId="0" fillId="0" borderId="2" xfId="0" applyNumberFormat="1" applyBorder="1" applyAlignment="1">
      <alignment horizontal="left"/>
    </xf>
    <xf numFmtId="0" fontId="0" fillId="0" borderId="2" xfId="0" applyNumberFormat="1" applyBorder="1" applyAlignment="1">
      <alignment horizontal="left" wrapText="1"/>
    </xf>
    <xf numFmtId="38" fontId="0" fillId="0" borderId="2" xfId="0" applyBorder="1"/>
    <xf numFmtId="38" fontId="3" fillId="2" borderId="1" xfId="0" applyFont="1" applyFill="1" applyBorder="1" applyAlignment="1">
      <alignment horizontal="center" wrapText="1"/>
    </xf>
    <xf numFmtId="38" fontId="1" fillId="0" borderId="0" xfId="0" applyFont="1" applyAlignment="1">
      <alignment horizontal="left"/>
    </xf>
  </cellXfs>
  <cellStyles count="6">
    <cellStyle name="Comma" xfId="1" builtinId="3"/>
    <cellStyle name="Currency" xfId="5" builtinId="4"/>
    <cellStyle name="Normal" xfId="0" builtinId="0"/>
    <cellStyle name="Normal 2" xfId="2" xr:uid="{00000000-0005-0000-0000-000002000000}"/>
    <cellStyle name="Normal 2 2" xfId="4" xr:uid="{00000000-0005-0000-0000-000002000000}"/>
    <cellStyle name="Normal 3" xfId="3" xr:uid="{00000000-0005-0000-0000-00003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73"/>
  <sheetViews>
    <sheetView tabSelected="1" showOutlineSymbols="0" zoomScaleNormal="100" workbookViewId="0">
      <pane ySplit="9" topLeftCell="A10" activePane="bottomLeft" state="frozen"/>
      <selection pane="bottomLeft"/>
    </sheetView>
  </sheetViews>
  <sheetFormatPr defaultColWidth="8.85546875" defaultRowHeight="12.75" x14ac:dyDescent="0.2"/>
  <cols>
    <col min="1" max="1" width="7.42578125" style="1" bestFit="1" customWidth="1"/>
    <col min="2" max="2" width="11.28515625" style="1" bestFit="1" customWidth="1"/>
    <col min="3" max="3" width="13.85546875" style="1" bestFit="1" customWidth="1"/>
    <col min="4" max="4" width="12" style="7" bestFit="1" customWidth="1"/>
    <col min="5" max="5" width="50.42578125" style="1" customWidth="1"/>
    <col min="6" max="6" width="19.7109375" style="1" customWidth="1"/>
    <col min="7" max="7" width="25.7109375" style="1" customWidth="1"/>
    <col min="8" max="8" width="31.28515625" style="1" customWidth="1"/>
    <col min="9" max="9" width="15.85546875" style="7" customWidth="1"/>
    <col min="10" max="10" width="18.42578125" style="7" bestFit="1" customWidth="1"/>
    <col min="11" max="11" width="17.7109375" style="1" customWidth="1"/>
    <col min="12" max="12" width="17" style="1" customWidth="1" collapsed="1"/>
    <col min="13" max="13" width="17.5703125" style="1" bestFit="1" customWidth="1"/>
    <col min="14" max="14" width="16.42578125" style="1" bestFit="1" customWidth="1" collapsed="1"/>
    <col min="15" max="15" width="15.28515625" style="1" customWidth="1" collapsed="1"/>
    <col min="16" max="16" width="12.85546875" style="1" hidden="1" customWidth="1"/>
    <col min="17" max="17" width="15" style="1" bestFit="1" customWidth="1"/>
    <col min="18" max="18" width="11.7109375" style="1" bestFit="1" customWidth="1"/>
    <col min="19" max="16384" width="8.85546875" style="1"/>
  </cols>
  <sheetData>
    <row r="1" spans="1:17" x14ac:dyDescent="0.2">
      <c r="A1" s="61"/>
      <c r="B1" s="61"/>
      <c r="C1" s="61"/>
      <c r="D1" s="61"/>
      <c r="E1" s="61"/>
      <c r="F1" s="61" t="s">
        <v>30</v>
      </c>
      <c r="G1" s="61"/>
      <c r="H1" s="61"/>
      <c r="I1" s="61"/>
      <c r="J1" s="61"/>
      <c r="K1" s="61"/>
      <c r="L1" s="61"/>
      <c r="M1" s="61"/>
      <c r="N1" s="61"/>
      <c r="O1" s="61"/>
    </row>
    <row r="2" spans="1:17" x14ac:dyDescent="0.2">
      <c r="A2" s="61"/>
      <c r="B2" s="61"/>
      <c r="C2" s="61"/>
      <c r="D2" s="61"/>
      <c r="E2" s="61"/>
      <c r="F2" s="61" t="s">
        <v>17</v>
      </c>
      <c r="G2" s="61"/>
      <c r="H2" s="61"/>
      <c r="I2" s="61"/>
      <c r="J2" s="61"/>
      <c r="K2" s="61"/>
      <c r="L2" s="61"/>
      <c r="M2" s="61"/>
      <c r="N2" s="61"/>
      <c r="O2" s="61"/>
    </row>
    <row r="3" spans="1:17" x14ac:dyDescent="0.2">
      <c r="A3" s="61"/>
      <c r="B3" s="61"/>
      <c r="C3" s="61"/>
      <c r="D3" s="61"/>
      <c r="E3" s="61"/>
      <c r="F3" s="61" t="str">
        <f>[1]Template!$A$3</f>
        <v>CMAQ and RSTP/STBGP</v>
      </c>
      <c r="G3" s="61"/>
      <c r="H3" s="61"/>
      <c r="I3" s="61"/>
      <c r="J3" s="61"/>
      <c r="K3" s="61"/>
      <c r="L3" s="61"/>
      <c r="M3" s="61"/>
      <c r="N3" s="61"/>
      <c r="O3" s="61"/>
    </row>
    <row r="4" spans="1:17" x14ac:dyDescent="0.2">
      <c r="A4" s="61"/>
      <c r="B4" s="61"/>
      <c r="C4" s="61"/>
      <c r="D4" s="61"/>
      <c r="E4" s="61"/>
      <c r="F4" s="92">
        <f>[1]Template!$A$4</f>
        <v>46234</v>
      </c>
      <c r="G4" s="61" t="s">
        <v>5</v>
      </c>
      <c r="H4" s="61"/>
      <c r="I4" s="61"/>
      <c r="J4" s="61"/>
      <c r="K4" s="61"/>
      <c r="L4" s="61"/>
      <c r="M4" s="61"/>
      <c r="N4" s="61"/>
      <c r="O4" s="61"/>
    </row>
    <row r="6" spans="1:17" ht="13.5" thickBot="1" x14ac:dyDescent="0.25"/>
    <row r="7" spans="1:17" s="7" customFormat="1" x14ac:dyDescent="0.2">
      <c r="A7" s="2"/>
      <c r="B7" s="3"/>
      <c r="C7" s="3"/>
      <c r="D7" s="3"/>
      <c r="E7" s="4"/>
      <c r="F7" s="4"/>
      <c r="G7" s="3"/>
      <c r="H7" s="5"/>
      <c r="I7" s="5"/>
      <c r="J7" s="5"/>
      <c r="K7" s="5"/>
      <c r="L7" s="6"/>
      <c r="M7" s="62"/>
      <c r="N7" s="6"/>
      <c r="O7" s="104"/>
      <c r="P7" s="82"/>
    </row>
    <row r="8" spans="1:17" s="7" customFormat="1" x14ac:dyDescent="0.2">
      <c r="A8" s="37"/>
      <c r="B8" s="38"/>
      <c r="C8" s="38"/>
      <c r="D8" s="38" t="s">
        <v>7</v>
      </c>
      <c r="E8" s="39"/>
      <c r="F8" s="39"/>
      <c r="G8" s="38"/>
      <c r="H8" s="40"/>
      <c r="I8" s="40" t="s">
        <v>0</v>
      </c>
      <c r="J8" s="40" t="s">
        <v>43</v>
      </c>
      <c r="K8" s="40" t="s">
        <v>27</v>
      </c>
      <c r="L8" s="63"/>
      <c r="M8" s="64" t="s">
        <v>28</v>
      </c>
      <c r="N8" s="90" t="s">
        <v>29</v>
      </c>
      <c r="O8" s="105"/>
      <c r="P8" s="83"/>
    </row>
    <row r="9" spans="1:17" s="7" customFormat="1" ht="14.25" x14ac:dyDescent="0.2">
      <c r="A9" s="8" t="s">
        <v>8</v>
      </c>
      <c r="B9" s="9" t="s">
        <v>9</v>
      </c>
      <c r="C9" s="9" t="s">
        <v>3</v>
      </c>
      <c r="D9" s="9" t="s">
        <v>10</v>
      </c>
      <c r="E9" s="9" t="s">
        <v>1</v>
      </c>
      <c r="F9" s="9"/>
      <c r="G9" s="9"/>
      <c r="H9" s="10"/>
      <c r="I9" s="10" t="s">
        <v>13</v>
      </c>
      <c r="J9" s="10"/>
      <c r="K9" s="10" t="s">
        <v>13</v>
      </c>
      <c r="L9" s="41" t="s">
        <v>14</v>
      </c>
      <c r="M9" s="41" t="s">
        <v>25</v>
      </c>
      <c r="N9" s="41" t="s">
        <v>26</v>
      </c>
      <c r="O9" s="106" t="s">
        <v>42</v>
      </c>
      <c r="P9" s="84" t="s">
        <v>36</v>
      </c>
    </row>
    <row r="10" spans="1:17" x14ac:dyDescent="0.2">
      <c r="A10" s="11"/>
      <c r="C10" s="12"/>
      <c r="H10" s="13"/>
      <c r="I10" s="42"/>
      <c r="J10" s="42"/>
      <c r="K10" s="42"/>
      <c r="L10" s="13"/>
      <c r="M10" s="13"/>
      <c r="N10" s="13"/>
      <c r="O10" s="13"/>
      <c r="P10" s="85"/>
    </row>
    <row r="11" spans="1:17" x14ac:dyDescent="0.2">
      <c r="A11" s="74" t="s">
        <v>6</v>
      </c>
      <c r="B11" s="15">
        <v>6049</v>
      </c>
      <c r="C11" s="15"/>
      <c r="E11" s="16" t="s">
        <v>30</v>
      </c>
      <c r="G11" s="15"/>
      <c r="H11" s="17"/>
      <c r="I11" s="42"/>
      <c r="J11" s="42"/>
      <c r="K11" s="42"/>
      <c r="L11" s="13"/>
      <c r="M11" s="13"/>
      <c r="N11" s="13"/>
      <c r="O11" s="13"/>
      <c r="P11" s="85"/>
    </row>
    <row r="12" spans="1:17" x14ac:dyDescent="0.2">
      <c r="A12" s="74" t="s">
        <v>39</v>
      </c>
      <c r="B12" s="15">
        <v>6049</v>
      </c>
      <c r="C12" s="15"/>
      <c r="E12" s="16"/>
      <c r="G12" s="15"/>
      <c r="H12" s="17"/>
      <c r="I12" s="42"/>
      <c r="J12" s="42"/>
      <c r="K12" s="42"/>
      <c r="L12" s="13"/>
      <c r="M12" s="13"/>
      <c r="N12" s="13"/>
      <c r="O12" s="13"/>
      <c r="P12" s="85"/>
      <c r="Q12" s="29"/>
    </row>
    <row r="13" spans="1:17" x14ac:dyDescent="0.2">
      <c r="A13" s="95">
        <v>11</v>
      </c>
      <c r="B13" s="15">
        <v>6049</v>
      </c>
      <c r="C13" s="15"/>
      <c r="E13" s="16" t="s">
        <v>18</v>
      </c>
      <c r="F13" s="92">
        <f>[1]Template!$F$12</f>
        <v>46203</v>
      </c>
      <c r="G13" s="15"/>
      <c r="H13" s="17"/>
      <c r="I13" s="42"/>
      <c r="J13" s="42"/>
      <c r="K13" s="42"/>
      <c r="L13" s="13"/>
      <c r="M13" s="13"/>
      <c r="N13" s="13"/>
      <c r="O13" s="13"/>
      <c r="P13" s="85"/>
    </row>
    <row r="14" spans="1:17" x14ac:dyDescent="0.2">
      <c r="A14" s="74" t="s">
        <v>40</v>
      </c>
      <c r="B14" s="94">
        <v>6049</v>
      </c>
      <c r="C14" s="15"/>
      <c r="E14" s="1" t="s">
        <v>15</v>
      </c>
      <c r="F14" s="16"/>
      <c r="G14" s="18"/>
      <c r="H14" s="19"/>
      <c r="I14" s="42"/>
      <c r="J14" s="42"/>
      <c r="K14" s="42"/>
      <c r="L14" s="13">
        <v>506139545.20999998</v>
      </c>
      <c r="M14" s="13">
        <v>316146972.13999999</v>
      </c>
      <c r="N14" s="13">
        <v>93807226.999999985</v>
      </c>
      <c r="O14" s="13">
        <v>1136936.1455999999</v>
      </c>
      <c r="P14" s="85">
        <v>0</v>
      </c>
      <c r="Q14" s="29"/>
    </row>
    <row r="15" spans="1:17" x14ac:dyDescent="0.2">
      <c r="A15" s="14"/>
      <c r="B15" s="18"/>
      <c r="C15" s="15"/>
      <c r="F15" s="16"/>
      <c r="G15" s="18"/>
      <c r="H15" s="19"/>
      <c r="I15" s="42"/>
      <c r="J15" s="42"/>
      <c r="K15" s="42"/>
      <c r="L15" s="13"/>
      <c r="M15" s="13"/>
      <c r="N15" s="13"/>
      <c r="O15" s="13"/>
      <c r="P15" s="85"/>
    </row>
    <row r="16" spans="1:17" x14ac:dyDescent="0.2">
      <c r="A16" s="14"/>
      <c r="B16" s="18"/>
      <c r="C16" s="15"/>
      <c r="E16" s="16" t="s">
        <v>38</v>
      </c>
      <c r="H16" s="13"/>
      <c r="I16" s="43"/>
      <c r="J16" s="42"/>
      <c r="K16" s="42"/>
      <c r="L16" s="13"/>
      <c r="M16" s="13"/>
      <c r="N16" s="13"/>
      <c r="O16" s="13"/>
      <c r="P16" s="85"/>
      <c r="Q16" s="29"/>
    </row>
    <row r="17" spans="1:17" x14ac:dyDescent="0.2">
      <c r="A17" s="14"/>
      <c r="B17" s="18"/>
      <c r="C17" s="15"/>
      <c r="E17" s="97"/>
      <c r="F17" s="16"/>
      <c r="G17" s="109"/>
      <c r="H17" s="110"/>
      <c r="I17" s="111"/>
      <c r="J17" s="42"/>
      <c r="K17" s="42"/>
      <c r="L17" s="13"/>
      <c r="M17" s="13"/>
      <c r="N17" s="13"/>
      <c r="O17" s="13"/>
      <c r="P17" s="85"/>
      <c r="Q17" s="29"/>
    </row>
    <row r="18" spans="1:17" x14ac:dyDescent="0.2">
      <c r="A18" s="14"/>
      <c r="B18" s="18"/>
      <c r="C18" s="15"/>
      <c r="E18" s="91"/>
      <c r="F18" s="16"/>
      <c r="G18" s="109"/>
      <c r="H18" s="110"/>
      <c r="I18" s="111"/>
      <c r="J18" s="111"/>
      <c r="K18" s="120"/>
      <c r="L18" s="13"/>
      <c r="M18" s="13"/>
      <c r="N18" s="13"/>
      <c r="O18" s="13"/>
      <c r="P18" s="85"/>
      <c r="Q18" s="29"/>
    </row>
    <row r="19" spans="1:17" x14ac:dyDescent="0.2">
      <c r="A19" s="14"/>
      <c r="B19" s="18"/>
      <c r="C19" s="15"/>
      <c r="E19" s="97"/>
      <c r="F19" s="16"/>
      <c r="G19" s="109"/>
      <c r="H19" s="110"/>
      <c r="I19" s="111"/>
      <c r="J19" s="111"/>
      <c r="K19" s="42"/>
      <c r="L19" s="13"/>
      <c r="M19" s="13"/>
      <c r="N19" s="13"/>
      <c r="O19" s="13"/>
      <c r="P19" s="85"/>
      <c r="Q19" s="29"/>
    </row>
    <row r="20" spans="1:17" x14ac:dyDescent="0.2">
      <c r="A20" s="14"/>
      <c r="B20" s="18"/>
      <c r="C20" s="15"/>
      <c r="E20"/>
      <c r="F20" s="91"/>
      <c r="G20" s="91"/>
      <c r="H20" s="112"/>
      <c r="I20" s="113"/>
      <c r="J20" s="113"/>
      <c r="K20" s="42"/>
      <c r="L20" s="13"/>
      <c r="M20" s="13"/>
      <c r="N20" s="13"/>
      <c r="O20" s="13"/>
      <c r="P20" s="85"/>
      <c r="Q20" s="29"/>
    </row>
    <row r="21" spans="1:17" x14ac:dyDescent="0.2">
      <c r="A21" s="14"/>
      <c r="B21" s="18"/>
      <c r="C21" s="15"/>
      <c r="E21" s="91"/>
      <c r="F21" s="16"/>
      <c r="G21" s="109"/>
      <c r="H21" s="110"/>
      <c r="I21" s="111"/>
      <c r="J21" s="111"/>
      <c r="K21" s="42"/>
      <c r="L21" s="13"/>
      <c r="M21" s="13"/>
      <c r="N21" s="13"/>
      <c r="O21" s="13"/>
      <c r="P21" s="85"/>
      <c r="Q21" s="29"/>
    </row>
    <row r="22" spans="1:17" x14ac:dyDescent="0.2">
      <c r="A22" s="14"/>
      <c r="B22" s="18"/>
      <c r="C22" s="18"/>
      <c r="D22" s="57"/>
      <c r="F22" s="16"/>
      <c r="G22" s="18"/>
      <c r="H22" s="19"/>
      <c r="I22" s="58"/>
      <c r="J22" s="58"/>
      <c r="K22" s="58"/>
      <c r="L22" s="13"/>
      <c r="M22" s="13"/>
      <c r="N22" s="13"/>
      <c r="O22" s="13"/>
      <c r="P22" s="85"/>
    </row>
    <row r="23" spans="1:17" x14ac:dyDescent="0.2">
      <c r="A23" s="11"/>
      <c r="C23" s="12"/>
      <c r="E23" s="20" t="s">
        <v>19</v>
      </c>
      <c r="F23" s="21" t="s">
        <v>11</v>
      </c>
      <c r="G23" s="21" t="s">
        <v>12</v>
      </c>
      <c r="H23" s="22" t="s">
        <v>4</v>
      </c>
      <c r="I23" s="59"/>
      <c r="J23" s="59"/>
      <c r="K23" s="59"/>
      <c r="L23" s="23">
        <f>SUM(L14:L22)</f>
        <v>506139545.20999998</v>
      </c>
      <c r="M23" s="23">
        <f>SUM(M14,M16:M22)</f>
        <v>316146972.13999999</v>
      </c>
      <c r="N23" s="23">
        <f>SUM(N14,N16:N22)</f>
        <v>93807226.999999985</v>
      </c>
      <c r="O23" s="23">
        <f>SUM(O14,O16:O22)</f>
        <v>1136936.1455999999</v>
      </c>
      <c r="P23" s="86">
        <f>SUM(P14,P16:P22)</f>
        <v>0</v>
      </c>
    </row>
    <row r="24" spans="1:17" x14ac:dyDescent="0.2">
      <c r="A24" s="11"/>
      <c r="C24" s="12"/>
      <c r="E24" s="18"/>
      <c r="F24" s="24"/>
      <c r="G24" s="24"/>
      <c r="H24" s="24"/>
      <c r="I24" s="17"/>
      <c r="J24" s="17"/>
      <c r="K24" s="17"/>
      <c r="L24" s="13"/>
      <c r="M24" s="13"/>
      <c r="N24" s="13"/>
      <c r="O24" s="13"/>
      <c r="P24" s="87"/>
    </row>
    <row r="25" spans="1:17" x14ac:dyDescent="0.2">
      <c r="A25" s="11"/>
      <c r="C25" s="12"/>
      <c r="E25" s="25" t="s">
        <v>20</v>
      </c>
      <c r="F25" s="24"/>
      <c r="G25" s="24"/>
      <c r="H25" s="18"/>
      <c r="I25" s="60"/>
      <c r="J25" s="17"/>
      <c r="K25" s="17"/>
      <c r="L25" s="76"/>
      <c r="M25" s="76"/>
      <c r="N25" s="76"/>
      <c r="O25" s="76"/>
      <c r="P25" s="87"/>
    </row>
    <row r="26" spans="1:17" x14ac:dyDescent="0.2">
      <c r="A26" s="11"/>
      <c r="C26" s="12"/>
      <c r="E26" s="16"/>
      <c r="F26" s="24"/>
      <c r="G26" s="24"/>
      <c r="H26" s="18"/>
      <c r="I26" s="60"/>
      <c r="J26" s="17"/>
      <c r="K26" s="17"/>
      <c r="L26" s="13"/>
      <c r="M26" s="13"/>
      <c r="N26" s="13"/>
      <c r="O26" s="13"/>
      <c r="P26" s="87"/>
    </row>
    <row r="27" spans="1:17" x14ac:dyDescent="0.2">
      <c r="A27" s="11"/>
      <c r="C27" s="12"/>
      <c r="E27" s="16" t="s">
        <v>16</v>
      </c>
      <c r="F27" s="24"/>
      <c r="G27" s="24"/>
      <c r="H27" s="18"/>
      <c r="I27" s="60"/>
      <c r="J27" s="17"/>
      <c r="K27" s="17"/>
      <c r="L27" s="13"/>
      <c r="M27" s="13"/>
      <c r="N27" s="13"/>
      <c r="O27" s="13"/>
      <c r="P27" s="87"/>
    </row>
    <row r="28" spans="1:17" x14ac:dyDescent="0.2">
      <c r="A28" s="74"/>
      <c r="B28" s="94"/>
      <c r="C28" s="12"/>
      <c r="D28" s="12"/>
      <c r="E28"/>
      <c r="F28" s="24"/>
      <c r="G28" s="18"/>
      <c r="H28" s="24"/>
      <c r="I28" s="98"/>
      <c r="J28" s="98"/>
      <c r="K28" s="100"/>
      <c r="L28" s="13"/>
      <c r="M28" s="13"/>
      <c r="N28" s="13"/>
      <c r="O28" s="13"/>
      <c r="P28" s="87"/>
    </row>
    <row r="29" spans="1:17" x14ac:dyDescent="0.2">
      <c r="A29" s="74" t="s">
        <v>6</v>
      </c>
      <c r="B29" s="15">
        <v>6049</v>
      </c>
      <c r="C29" s="12" t="s">
        <v>48</v>
      </c>
      <c r="D29" s="12" t="s">
        <v>64</v>
      </c>
      <c r="E29" t="s">
        <v>65</v>
      </c>
      <c r="F29" s="24" t="s">
        <v>66</v>
      </c>
      <c r="G29" s="18" t="s">
        <v>67</v>
      </c>
      <c r="H29" s="24" t="s">
        <v>68</v>
      </c>
      <c r="I29" s="98" t="s">
        <v>69</v>
      </c>
      <c r="J29" s="98" t="s">
        <v>70</v>
      </c>
      <c r="K29" s="100" t="s">
        <v>151</v>
      </c>
      <c r="L29" s="13"/>
      <c r="M29" s="13">
        <v>2409000</v>
      </c>
      <c r="N29" s="13"/>
      <c r="O29" s="13"/>
      <c r="P29" s="87"/>
    </row>
    <row r="30" spans="1:17" x14ac:dyDescent="0.2">
      <c r="A30" s="74" t="s">
        <v>6</v>
      </c>
      <c r="B30" s="15">
        <v>6049</v>
      </c>
      <c r="C30" s="12" t="s">
        <v>48</v>
      </c>
      <c r="D30" s="12" t="s">
        <v>71</v>
      </c>
      <c r="E30" t="s">
        <v>72</v>
      </c>
      <c r="F30" s="24" t="s">
        <v>73</v>
      </c>
      <c r="G30" s="18" t="s">
        <v>74</v>
      </c>
      <c r="H30" s="24" t="s">
        <v>75</v>
      </c>
      <c r="I30" s="98" t="s">
        <v>76</v>
      </c>
      <c r="J30" s="98" t="s">
        <v>77</v>
      </c>
      <c r="K30" s="100" t="s">
        <v>152</v>
      </c>
      <c r="L30" s="13"/>
      <c r="M30" s="13">
        <v>133000</v>
      </c>
      <c r="N30" s="13"/>
      <c r="O30" s="13"/>
      <c r="P30" s="87"/>
    </row>
    <row r="31" spans="1:17" x14ac:dyDescent="0.2">
      <c r="A31" s="74" t="s">
        <v>6</v>
      </c>
      <c r="B31" s="15">
        <v>6049</v>
      </c>
      <c r="C31" s="12" t="s">
        <v>48</v>
      </c>
      <c r="D31" s="12" t="s">
        <v>78</v>
      </c>
      <c r="E31" t="s">
        <v>79</v>
      </c>
      <c r="F31" s="24" t="s">
        <v>80</v>
      </c>
      <c r="G31" s="18" t="s">
        <v>81</v>
      </c>
      <c r="H31" s="24" t="s">
        <v>82</v>
      </c>
      <c r="I31" s="98" t="s">
        <v>69</v>
      </c>
      <c r="J31" s="98" t="s">
        <v>70</v>
      </c>
      <c r="K31" s="100" t="s">
        <v>151</v>
      </c>
      <c r="L31" s="13"/>
      <c r="M31" s="13">
        <v>1423000</v>
      </c>
      <c r="N31" s="13"/>
      <c r="O31" s="13"/>
      <c r="P31" s="87"/>
    </row>
    <row r="32" spans="1:17" x14ac:dyDescent="0.2">
      <c r="A32" s="74" t="s">
        <v>6</v>
      </c>
      <c r="B32" s="15">
        <v>6049</v>
      </c>
      <c r="C32" s="12" t="s">
        <v>48</v>
      </c>
      <c r="D32" s="12" t="s">
        <v>64</v>
      </c>
      <c r="E32" t="s">
        <v>83</v>
      </c>
      <c r="F32" s="24" t="s">
        <v>84</v>
      </c>
      <c r="G32" s="18" t="s">
        <v>85</v>
      </c>
      <c r="H32" s="24" t="s">
        <v>86</v>
      </c>
      <c r="I32" s="98" t="s">
        <v>69</v>
      </c>
      <c r="J32" s="98" t="s">
        <v>87</v>
      </c>
      <c r="K32" s="100" t="s">
        <v>151</v>
      </c>
      <c r="L32" s="13"/>
      <c r="M32" s="13">
        <v>19695000</v>
      </c>
      <c r="N32" s="13"/>
      <c r="O32" s="13"/>
      <c r="P32" s="87"/>
    </row>
    <row r="33" spans="1:17" x14ac:dyDescent="0.2">
      <c r="A33" s="74" t="s">
        <v>6</v>
      </c>
      <c r="B33" s="15">
        <v>6049</v>
      </c>
      <c r="C33" s="12" t="s">
        <v>48</v>
      </c>
      <c r="D33" s="12" t="s">
        <v>64</v>
      </c>
      <c r="E33" t="s">
        <v>83</v>
      </c>
      <c r="F33" s="24" t="s">
        <v>84</v>
      </c>
      <c r="G33" s="18" t="s">
        <v>85</v>
      </c>
      <c r="H33" s="24" t="s">
        <v>86</v>
      </c>
      <c r="I33" s="98" t="s">
        <v>54</v>
      </c>
      <c r="J33" s="98" t="s">
        <v>87</v>
      </c>
      <c r="K33" s="100"/>
      <c r="L33" s="13">
        <v>1716000</v>
      </c>
      <c r="M33" s="13"/>
      <c r="N33" s="13"/>
      <c r="O33" s="13"/>
      <c r="P33" s="87"/>
    </row>
    <row r="34" spans="1:17" x14ac:dyDescent="0.2">
      <c r="A34" s="74" t="s">
        <v>6</v>
      </c>
      <c r="B34" s="15">
        <v>6049</v>
      </c>
      <c r="C34" s="12" t="s">
        <v>48</v>
      </c>
      <c r="D34" s="12" t="s">
        <v>88</v>
      </c>
      <c r="E34" t="s">
        <v>89</v>
      </c>
      <c r="F34" s="24" t="s">
        <v>90</v>
      </c>
      <c r="G34" s="18" t="s">
        <v>91</v>
      </c>
      <c r="H34" s="24" t="s">
        <v>92</v>
      </c>
      <c r="I34" s="98" t="s">
        <v>54</v>
      </c>
      <c r="J34" s="98" t="s">
        <v>93</v>
      </c>
      <c r="K34" s="100"/>
      <c r="L34" s="13">
        <v>785000</v>
      </c>
      <c r="M34" s="13"/>
      <c r="N34" s="13"/>
      <c r="O34" s="13"/>
      <c r="P34" s="87"/>
    </row>
    <row r="35" spans="1:17" x14ac:dyDescent="0.2">
      <c r="A35" s="74" t="s">
        <v>6</v>
      </c>
      <c r="B35" s="15">
        <v>6049</v>
      </c>
      <c r="C35" s="12" t="s">
        <v>48</v>
      </c>
      <c r="D35" s="12" t="s">
        <v>78</v>
      </c>
      <c r="E35" t="s">
        <v>89</v>
      </c>
      <c r="F35" s="24" t="s">
        <v>94</v>
      </c>
      <c r="G35" s="18" t="s">
        <v>95</v>
      </c>
      <c r="H35" s="24" t="s">
        <v>96</v>
      </c>
      <c r="I35" s="98" t="s">
        <v>62</v>
      </c>
      <c r="J35" s="98" t="s">
        <v>97</v>
      </c>
      <c r="K35" s="100"/>
      <c r="L35" s="13">
        <v>1725000</v>
      </c>
      <c r="M35" s="13"/>
      <c r="N35" s="13"/>
      <c r="O35" s="13"/>
      <c r="P35" s="87"/>
    </row>
    <row r="36" spans="1:17" x14ac:dyDescent="0.2">
      <c r="A36" s="74" t="s">
        <v>6</v>
      </c>
      <c r="B36" s="15">
        <v>6049</v>
      </c>
      <c r="C36" s="12" t="s">
        <v>48</v>
      </c>
      <c r="D36" s="12" t="s">
        <v>78</v>
      </c>
      <c r="E36" t="s">
        <v>89</v>
      </c>
      <c r="F36" s="24" t="s">
        <v>98</v>
      </c>
      <c r="G36" s="18" t="s">
        <v>95</v>
      </c>
      <c r="H36" s="24" t="s">
        <v>99</v>
      </c>
      <c r="I36" s="98" t="s">
        <v>62</v>
      </c>
      <c r="J36" s="98" t="s">
        <v>100</v>
      </c>
      <c r="K36" s="100"/>
      <c r="L36" s="13">
        <v>4750000</v>
      </c>
      <c r="M36" s="13"/>
      <c r="N36" s="13"/>
      <c r="O36" s="13"/>
      <c r="P36" s="87"/>
    </row>
    <row r="37" spans="1:17" x14ac:dyDescent="0.2">
      <c r="A37" s="74" t="s">
        <v>6</v>
      </c>
      <c r="B37" s="15">
        <v>6049</v>
      </c>
      <c r="C37" s="12" t="s">
        <v>48</v>
      </c>
      <c r="D37" s="12" t="s">
        <v>101</v>
      </c>
      <c r="E37" t="s">
        <v>89</v>
      </c>
      <c r="F37" s="24" t="s">
        <v>102</v>
      </c>
      <c r="G37" s="18" t="s">
        <v>103</v>
      </c>
      <c r="H37" s="24" t="s">
        <v>104</v>
      </c>
      <c r="I37" s="98" t="s">
        <v>69</v>
      </c>
      <c r="J37" s="98" t="s">
        <v>105</v>
      </c>
      <c r="K37" s="100" t="s">
        <v>151</v>
      </c>
      <c r="L37" s="13"/>
      <c r="M37" s="13">
        <v>4000000</v>
      </c>
      <c r="N37" s="13"/>
      <c r="O37" s="13"/>
      <c r="P37" s="87"/>
    </row>
    <row r="38" spans="1:17" x14ac:dyDescent="0.2">
      <c r="A38" s="74" t="s">
        <v>6</v>
      </c>
      <c r="B38" s="15">
        <v>6049</v>
      </c>
      <c r="C38" s="12" t="s">
        <v>48</v>
      </c>
      <c r="D38" s="12" t="s">
        <v>78</v>
      </c>
      <c r="E38" t="s">
        <v>106</v>
      </c>
      <c r="F38" s="24" t="s">
        <v>107</v>
      </c>
      <c r="G38" s="18" t="s">
        <v>108</v>
      </c>
      <c r="H38" s="24" t="s">
        <v>109</v>
      </c>
      <c r="I38" s="98" t="s">
        <v>69</v>
      </c>
      <c r="J38" s="98" t="s">
        <v>70</v>
      </c>
      <c r="K38" s="100" t="s">
        <v>151</v>
      </c>
      <c r="L38" s="13"/>
      <c r="M38" s="13">
        <v>1279000</v>
      </c>
      <c r="N38" s="13"/>
      <c r="O38" s="13"/>
      <c r="P38" s="87"/>
    </row>
    <row r="39" spans="1:17" x14ac:dyDescent="0.2">
      <c r="A39" s="74" t="s">
        <v>6</v>
      </c>
      <c r="B39" s="15">
        <v>6049</v>
      </c>
      <c r="C39" s="12" t="s">
        <v>48</v>
      </c>
      <c r="D39" s="12" t="s">
        <v>78</v>
      </c>
      <c r="E39" t="s">
        <v>110</v>
      </c>
      <c r="F39" s="24" t="s">
        <v>111</v>
      </c>
      <c r="G39" s="18" t="s">
        <v>112</v>
      </c>
      <c r="H39" s="24" t="s">
        <v>113</v>
      </c>
      <c r="I39" s="98" t="s">
        <v>114</v>
      </c>
      <c r="J39" s="98" t="s">
        <v>70</v>
      </c>
      <c r="K39" s="100" t="s">
        <v>153</v>
      </c>
      <c r="L39" s="13"/>
      <c r="M39" s="13">
        <v>750000</v>
      </c>
      <c r="N39" s="13"/>
      <c r="O39" s="13"/>
      <c r="P39" s="87"/>
    </row>
    <row r="40" spans="1:17" x14ac:dyDescent="0.2">
      <c r="A40" s="74" t="s">
        <v>6</v>
      </c>
      <c r="B40" s="15">
        <v>6049</v>
      </c>
      <c r="C40" s="12" t="s">
        <v>48</v>
      </c>
      <c r="D40" s="12" t="s">
        <v>71</v>
      </c>
      <c r="E40" t="s">
        <v>83</v>
      </c>
      <c r="F40" s="24" t="s">
        <v>160</v>
      </c>
      <c r="G40" s="18" t="s">
        <v>161</v>
      </c>
      <c r="H40" s="24" t="s">
        <v>162</v>
      </c>
      <c r="I40" s="98" t="s">
        <v>69</v>
      </c>
      <c r="J40" s="98" t="s">
        <v>163</v>
      </c>
      <c r="K40" s="100" t="s">
        <v>151</v>
      </c>
      <c r="L40" s="13"/>
      <c r="M40" s="13">
        <v>15000000</v>
      </c>
      <c r="N40" s="13"/>
      <c r="O40" s="13"/>
      <c r="P40" s="87"/>
    </row>
    <row r="41" spans="1:17" x14ac:dyDescent="0.2">
      <c r="A41" s="74" t="s">
        <v>39</v>
      </c>
      <c r="B41" s="15">
        <v>6049</v>
      </c>
      <c r="C41" s="12" t="s">
        <v>56</v>
      </c>
      <c r="D41" s="12" t="s">
        <v>115</v>
      </c>
      <c r="E41" t="s">
        <v>116</v>
      </c>
      <c r="F41" s="24" t="s">
        <v>117</v>
      </c>
      <c r="G41" s="18" t="s">
        <v>118</v>
      </c>
      <c r="H41" s="24" t="s">
        <v>119</v>
      </c>
      <c r="I41" s="98" t="s">
        <v>120</v>
      </c>
      <c r="J41" s="98" t="s">
        <v>121</v>
      </c>
      <c r="K41" s="100"/>
      <c r="L41" s="13"/>
      <c r="M41" s="13"/>
      <c r="N41" s="13">
        <v>201000</v>
      </c>
      <c r="O41" s="13"/>
      <c r="P41" s="87"/>
    </row>
    <row r="42" spans="1:17" x14ac:dyDescent="0.2">
      <c r="A42" s="74" t="s">
        <v>39</v>
      </c>
      <c r="B42" s="15">
        <v>6049</v>
      </c>
      <c r="C42" s="12" t="s">
        <v>56</v>
      </c>
      <c r="D42" s="12" t="s">
        <v>122</v>
      </c>
      <c r="E42" t="s">
        <v>123</v>
      </c>
      <c r="F42" s="24" t="s">
        <v>124</v>
      </c>
      <c r="G42" s="18" t="s">
        <v>125</v>
      </c>
      <c r="H42" s="24" t="s">
        <v>126</v>
      </c>
      <c r="I42" s="98" t="s">
        <v>120</v>
      </c>
      <c r="J42" s="98" t="s">
        <v>127</v>
      </c>
      <c r="K42" s="100"/>
      <c r="L42" s="13"/>
      <c r="M42" s="13"/>
      <c r="N42" s="13">
        <v>788000</v>
      </c>
      <c r="O42" s="13"/>
      <c r="P42" s="87"/>
    </row>
    <row r="43" spans="1:17" x14ac:dyDescent="0.2">
      <c r="A43" s="74" t="s">
        <v>39</v>
      </c>
      <c r="B43" s="15">
        <v>6049</v>
      </c>
      <c r="C43" s="12" t="s">
        <v>56</v>
      </c>
      <c r="D43" s="12" t="s">
        <v>115</v>
      </c>
      <c r="E43" t="s">
        <v>123</v>
      </c>
      <c r="F43" s="24" t="s">
        <v>128</v>
      </c>
      <c r="G43" s="18" t="s">
        <v>129</v>
      </c>
      <c r="H43" s="24" t="s">
        <v>130</v>
      </c>
      <c r="I43" s="98" t="s">
        <v>120</v>
      </c>
      <c r="J43" s="98" t="s">
        <v>131</v>
      </c>
      <c r="K43" s="100"/>
      <c r="L43" s="13"/>
      <c r="M43" s="13"/>
      <c r="N43" s="13">
        <v>9561000</v>
      </c>
      <c r="O43" s="13"/>
      <c r="P43" s="87"/>
    </row>
    <row r="44" spans="1:17" x14ac:dyDescent="0.2">
      <c r="A44" s="95">
        <v>11</v>
      </c>
      <c r="B44" s="15">
        <v>6049</v>
      </c>
      <c r="C44" s="12" t="s">
        <v>132</v>
      </c>
      <c r="D44" s="12" t="s">
        <v>122</v>
      </c>
      <c r="E44" t="s">
        <v>133</v>
      </c>
      <c r="F44" s="24" t="s">
        <v>134</v>
      </c>
      <c r="G44" s="18" t="s">
        <v>135</v>
      </c>
      <c r="H44" s="24" t="s">
        <v>136</v>
      </c>
      <c r="I44" s="98" t="s">
        <v>120</v>
      </c>
      <c r="J44" s="98" t="s">
        <v>137</v>
      </c>
      <c r="K44" s="100"/>
      <c r="L44" s="13"/>
      <c r="M44" s="13"/>
      <c r="N44" s="13">
        <v>420000</v>
      </c>
      <c r="O44" s="13"/>
      <c r="P44" s="87"/>
    </row>
    <row r="45" spans="1:17" x14ac:dyDescent="0.2">
      <c r="A45" s="74" t="s">
        <v>40</v>
      </c>
      <c r="B45" s="94">
        <v>6049</v>
      </c>
      <c r="C45" s="12" t="s">
        <v>138</v>
      </c>
      <c r="D45" s="12" t="s">
        <v>139</v>
      </c>
      <c r="E45" s="129" t="s">
        <v>140</v>
      </c>
      <c r="F45" s="24" t="s">
        <v>141</v>
      </c>
      <c r="G45" s="18" t="s">
        <v>142</v>
      </c>
      <c r="H45" s="24" t="s">
        <v>143</v>
      </c>
      <c r="I45" s="98" t="s">
        <v>62</v>
      </c>
      <c r="J45" s="98" t="s">
        <v>144</v>
      </c>
      <c r="K45" s="100"/>
      <c r="L45" s="13">
        <v>2219000</v>
      </c>
      <c r="M45" s="13"/>
      <c r="N45" s="13"/>
      <c r="O45" s="13"/>
      <c r="P45" s="87"/>
    </row>
    <row r="46" spans="1:17" x14ac:dyDescent="0.2">
      <c r="A46" s="74" t="s">
        <v>40</v>
      </c>
      <c r="B46" s="94">
        <v>6049</v>
      </c>
      <c r="C46" s="12" t="s">
        <v>138</v>
      </c>
      <c r="D46" s="12" t="s">
        <v>139</v>
      </c>
      <c r="E46" t="s">
        <v>145</v>
      </c>
      <c r="F46" s="24" t="s">
        <v>146</v>
      </c>
      <c r="G46" s="18" t="s">
        <v>147</v>
      </c>
      <c r="H46" s="24" t="s">
        <v>148</v>
      </c>
      <c r="I46" s="98" t="s">
        <v>149</v>
      </c>
      <c r="J46" s="98" t="s">
        <v>150</v>
      </c>
      <c r="K46" s="100"/>
      <c r="L46" s="13">
        <v>-1100000</v>
      </c>
      <c r="M46" s="13"/>
      <c r="N46" s="13"/>
      <c r="O46" s="13"/>
      <c r="P46" s="87"/>
    </row>
    <row r="47" spans="1:17" x14ac:dyDescent="0.2">
      <c r="A47" s="11"/>
      <c r="B47" s="99"/>
      <c r="C47" s="12"/>
      <c r="D47" s="12"/>
      <c r="E47" s="35"/>
      <c r="F47" s="24"/>
      <c r="G47" s="18"/>
      <c r="H47" s="24"/>
      <c r="I47" s="98"/>
      <c r="J47" s="98"/>
      <c r="K47" s="100"/>
      <c r="L47" s="13"/>
      <c r="M47" s="13"/>
      <c r="N47" s="13"/>
      <c r="O47" s="13"/>
      <c r="P47" s="87"/>
    </row>
    <row r="48" spans="1:17" x14ac:dyDescent="0.2">
      <c r="A48" s="14"/>
      <c r="C48" s="12"/>
      <c r="E48" s="26" t="s">
        <v>21</v>
      </c>
      <c r="F48" s="27"/>
      <c r="G48" s="27"/>
      <c r="H48" s="28"/>
      <c r="I48" s="47"/>
      <c r="J48" s="47"/>
      <c r="K48" s="47"/>
      <c r="L48" s="73">
        <f>SUM(L28:L47)</f>
        <v>10095000</v>
      </c>
      <c r="M48" s="73">
        <f>SUM(M28:M47)</f>
        <v>44689000</v>
      </c>
      <c r="N48" s="73">
        <f>SUM(N28:N47)</f>
        <v>10970000</v>
      </c>
      <c r="O48" s="73">
        <f>SUM(O28:O47)</f>
        <v>0</v>
      </c>
      <c r="P48" s="88" t="e">
        <f>SUM(#REF!)</f>
        <v>#REF!</v>
      </c>
      <c r="Q48" s="29"/>
    </row>
    <row r="49" spans="1:17" x14ac:dyDescent="0.2">
      <c r="A49" s="14"/>
      <c r="C49" s="12"/>
      <c r="E49" s="18"/>
      <c r="F49" s="24"/>
      <c r="G49" s="24"/>
      <c r="H49" s="18"/>
      <c r="I49" s="48"/>
      <c r="J49" s="45"/>
      <c r="K49" s="45"/>
      <c r="L49" s="13"/>
      <c r="M49" s="13"/>
      <c r="N49" s="13"/>
      <c r="O49" s="13"/>
      <c r="P49" s="87"/>
    </row>
    <row r="50" spans="1:17" ht="12" customHeight="1" x14ac:dyDescent="0.2">
      <c r="A50" s="14"/>
      <c r="B50" s="15"/>
      <c r="C50" s="12"/>
      <c r="E50" s="16" t="s">
        <v>2</v>
      </c>
      <c r="F50" s="24"/>
      <c r="G50" s="24"/>
      <c r="H50" s="18"/>
      <c r="I50" s="46"/>
      <c r="J50" s="45"/>
      <c r="K50" s="45"/>
      <c r="L50" s="13" t="s">
        <v>5</v>
      </c>
      <c r="M50" s="13"/>
      <c r="N50" s="13"/>
      <c r="O50" s="13" t="s">
        <v>5</v>
      </c>
      <c r="P50" s="87"/>
    </row>
    <row r="51" spans="1:17" ht="12" customHeight="1" x14ac:dyDescent="0.2">
      <c r="A51" s="14"/>
      <c r="B51" s="15"/>
      <c r="C51" s="12"/>
      <c r="E51" s="16"/>
      <c r="F51" s="24"/>
      <c r="G51" s="24"/>
      <c r="H51" s="18"/>
      <c r="I51" s="46"/>
      <c r="J51" s="45"/>
      <c r="K51" s="45"/>
      <c r="L51" s="13"/>
      <c r="M51" s="13"/>
      <c r="N51" s="13"/>
      <c r="O51" s="13"/>
      <c r="P51" s="87"/>
    </row>
    <row r="52" spans="1:17" ht="12" customHeight="1" x14ac:dyDescent="0.2">
      <c r="A52" s="74" t="s">
        <v>6</v>
      </c>
      <c r="B52" s="15">
        <v>6049</v>
      </c>
      <c r="C52" s="35" t="s">
        <v>48</v>
      </c>
      <c r="D52" s="102" t="s">
        <v>49</v>
      </c>
      <c r="E52" s="124" t="s">
        <v>50</v>
      </c>
      <c r="F52" s="101" t="s">
        <v>51</v>
      </c>
      <c r="G52" s="101" t="s">
        <v>52</v>
      </c>
      <c r="H52" s="121" t="s">
        <v>53</v>
      </c>
      <c r="I52" s="65" t="s">
        <v>54</v>
      </c>
      <c r="J52" s="126" t="s">
        <v>55</v>
      </c>
      <c r="K52" s="45"/>
      <c r="L52" s="127">
        <v>7680000</v>
      </c>
      <c r="M52" s="13"/>
      <c r="N52" s="13"/>
      <c r="O52" s="13"/>
      <c r="P52" s="87"/>
    </row>
    <row r="53" spans="1:17" ht="12" customHeight="1" x14ac:dyDescent="0.2">
      <c r="A53" s="74" t="s">
        <v>6</v>
      </c>
      <c r="B53" s="15">
        <v>6049</v>
      </c>
      <c r="C53" s="35" t="s">
        <v>48</v>
      </c>
      <c r="D53" s="102" t="s">
        <v>154</v>
      </c>
      <c r="E53" s="124" t="s">
        <v>155</v>
      </c>
      <c r="F53" s="101" t="s">
        <v>156</v>
      </c>
      <c r="G53" s="101" t="s">
        <v>157</v>
      </c>
      <c r="H53" s="121" t="s">
        <v>158</v>
      </c>
      <c r="I53" s="65" t="s">
        <v>54</v>
      </c>
      <c r="J53" s="126" t="s">
        <v>159</v>
      </c>
      <c r="K53" s="45"/>
      <c r="L53" s="127">
        <v>3000000</v>
      </c>
      <c r="M53" s="13"/>
      <c r="N53" s="13"/>
      <c r="O53" s="13"/>
      <c r="P53" s="87"/>
    </row>
    <row r="54" spans="1:17" ht="12" customHeight="1" x14ac:dyDescent="0.2">
      <c r="A54" s="74" t="s">
        <v>39</v>
      </c>
      <c r="B54" s="94">
        <v>6049</v>
      </c>
      <c r="C54" s="35" t="s">
        <v>56</v>
      </c>
      <c r="D54" s="102" t="s">
        <v>57</v>
      </c>
      <c r="E54" s="66" t="s">
        <v>58</v>
      </c>
      <c r="F54" s="101" t="s">
        <v>59</v>
      </c>
      <c r="G54" s="122" t="s">
        <v>60</v>
      </c>
      <c r="H54" s="123" t="s">
        <v>61</v>
      </c>
      <c r="I54" s="65" t="s">
        <v>62</v>
      </c>
      <c r="J54" s="125" t="s">
        <v>63</v>
      </c>
      <c r="K54" s="45"/>
      <c r="L54" s="13">
        <v>2500000</v>
      </c>
      <c r="M54" s="13"/>
      <c r="N54" s="13"/>
      <c r="O54" s="13"/>
      <c r="P54" s="87"/>
    </row>
    <row r="55" spans="1:17" x14ac:dyDescent="0.2">
      <c r="A55" s="14"/>
      <c r="B55" s="15"/>
      <c r="C55" s="35"/>
      <c r="D55" s="68"/>
      <c r="E55" s="66"/>
      <c r="F55" s="67"/>
      <c r="G55"/>
      <c r="H55" s="36"/>
      <c r="I55" s="65"/>
      <c r="J55" s="119"/>
      <c r="K55" s="45"/>
      <c r="L55" s="13"/>
      <c r="M55" s="13"/>
      <c r="N55" s="13"/>
      <c r="O55" s="13"/>
      <c r="P55" s="87"/>
    </row>
    <row r="56" spans="1:17" x14ac:dyDescent="0.2">
      <c r="A56" s="14"/>
      <c r="C56" s="12"/>
      <c r="E56" s="26" t="s">
        <v>22</v>
      </c>
      <c r="F56" s="27"/>
      <c r="G56" s="27"/>
      <c r="H56" s="28"/>
      <c r="I56" s="49"/>
      <c r="J56" s="49"/>
      <c r="K56" s="49"/>
      <c r="L56" s="30">
        <f>SUM(L51:L55)</f>
        <v>13180000</v>
      </c>
      <c r="M56" s="30">
        <f>SUM(M51:M55)</f>
        <v>0</v>
      </c>
      <c r="N56" s="30">
        <f>SUM(N51:N55)</f>
        <v>0</v>
      </c>
      <c r="O56" s="30">
        <f>SUM(O51:O55)</f>
        <v>0</v>
      </c>
      <c r="P56" s="88">
        <f>SUM(P55:P55)</f>
        <v>0</v>
      </c>
    </row>
    <row r="57" spans="1:17" x14ac:dyDescent="0.2">
      <c r="A57" s="14"/>
      <c r="C57" s="12"/>
      <c r="E57" s="18"/>
      <c r="F57" s="18"/>
      <c r="G57" s="18"/>
      <c r="H57" s="18"/>
      <c r="I57" s="50"/>
      <c r="J57" s="50"/>
      <c r="K57" s="55"/>
      <c r="L57" s="13"/>
      <c r="M57" s="13"/>
      <c r="N57" s="13"/>
      <c r="O57" s="13"/>
      <c r="P57" s="87"/>
    </row>
    <row r="58" spans="1:17" x14ac:dyDescent="0.2">
      <c r="A58" s="14"/>
      <c r="C58" s="12"/>
      <c r="K58" s="42"/>
      <c r="L58" s="13"/>
      <c r="M58" s="13"/>
      <c r="N58" s="13"/>
      <c r="O58" s="13"/>
      <c r="P58" s="87"/>
    </row>
    <row r="59" spans="1:17" ht="30" customHeight="1" x14ac:dyDescent="0.2">
      <c r="A59" s="14"/>
      <c r="C59" s="12"/>
      <c r="E59" s="20" t="s">
        <v>23</v>
      </c>
      <c r="F59" s="31"/>
      <c r="G59" s="31"/>
      <c r="H59" s="31"/>
      <c r="I59" s="51"/>
      <c r="J59" s="128"/>
      <c r="K59" s="44"/>
      <c r="L59" s="23">
        <f>L48+L56</f>
        <v>23275000</v>
      </c>
      <c r="M59" s="23">
        <f>M48+M56</f>
        <v>44689000</v>
      </c>
      <c r="N59" s="23">
        <f>N48+N56</f>
        <v>10970000</v>
      </c>
      <c r="O59" s="23">
        <f>O48+O56</f>
        <v>0</v>
      </c>
      <c r="P59" s="86" t="e">
        <f>P48+P56</f>
        <v>#REF!</v>
      </c>
    </row>
    <row r="60" spans="1:17" x14ac:dyDescent="0.2">
      <c r="A60" s="14"/>
      <c r="C60" s="12"/>
      <c r="I60" s="52"/>
      <c r="K60" s="42"/>
      <c r="L60" s="13"/>
      <c r="M60" s="13"/>
      <c r="N60" s="13"/>
      <c r="O60" s="13"/>
      <c r="P60" s="87"/>
    </row>
    <row r="61" spans="1:17" ht="38.25" x14ac:dyDescent="0.2">
      <c r="A61" s="14"/>
      <c r="C61" s="12"/>
      <c r="E61" s="32" t="s">
        <v>24</v>
      </c>
      <c r="F61" s="93">
        <f>F4</f>
        <v>46234</v>
      </c>
      <c r="G61" s="33"/>
      <c r="H61" s="33"/>
      <c r="I61" s="53"/>
      <c r="J61" s="53"/>
      <c r="K61" s="56"/>
      <c r="L61" s="96">
        <f>-L59+L23</f>
        <v>482864545.20999998</v>
      </c>
      <c r="M61" s="96">
        <f>-M59+M23</f>
        <v>271457972.13999999</v>
      </c>
      <c r="N61" s="96">
        <f>-N59+N23</f>
        <v>82837226.999999985</v>
      </c>
      <c r="O61" s="107">
        <f>-O59+O23</f>
        <v>1136936.1455999999</v>
      </c>
      <c r="P61" s="89" t="e">
        <f>-P59+P23</f>
        <v>#REF!</v>
      </c>
    </row>
    <row r="62" spans="1:17" x14ac:dyDescent="0.2">
      <c r="A62" s="99"/>
      <c r="C62" s="12"/>
      <c r="E62"/>
      <c r="F62" s="91"/>
      <c r="G62" s="91"/>
      <c r="H62" s="91"/>
      <c r="K62" s="7"/>
      <c r="L62" s="16"/>
      <c r="M62" s="16"/>
      <c r="N62" s="16"/>
      <c r="O62" s="114"/>
    </row>
    <row r="63" spans="1:17" x14ac:dyDescent="0.2">
      <c r="A63" s="108"/>
      <c r="B63" s="34"/>
      <c r="C63" s="34"/>
      <c r="D63" s="54"/>
      <c r="E63" s="115"/>
      <c r="F63" s="34"/>
      <c r="G63" s="34"/>
      <c r="H63" s="34"/>
      <c r="I63" s="54"/>
      <c r="J63" s="54"/>
      <c r="K63" s="116"/>
      <c r="L63" s="117"/>
      <c r="M63" s="117"/>
      <c r="N63" s="117"/>
      <c r="O63" s="118"/>
    </row>
    <row r="64" spans="1:17" ht="13.5" thickBot="1" x14ac:dyDescent="0.25">
      <c r="E64" t="s">
        <v>5</v>
      </c>
      <c r="K64" s="71"/>
      <c r="L64" s="72"/>
      <c r="M64" s="72"/>
      <c r="N64" s="72"/>
      <c r="O64" s="72"/>
      <c r="P64" s="72" t="e">
        <f>P61-#REF!</f>
        <v>#REF!</v>
      </c>
      <c r="Q64" s="29"/>
    </row>
    <row r="65" spans="5:17" ht="39" thickBot="1" x14ac:dyDescent="0.25">
      <c r="E65" s="77" t="s">
        <v>31</v>
      </c>
      <c r="F65" s="77" t="s">
        <v>45</v>
      </c>
      <c r="G65" s="77" t="s">
        <v>41</v>
      </c>
      <c r="H65" s="77" t="s">
        <v>46</v>
      </c>
      <c r="I65" s="77" t="s">
        <v>32</v>
      </c>
      <c r="J65" s="77" t="s">
        <v>33</v>
      </c>
      <c r="K65" s="77" t="s">
        <v>47</v>
      </c>
      <c r="M65" s="75"/>
      <c r="N65" s="75"/>
      <c r="O65" s="103"/>
      <c r="P65"/>
    </row>
    <row r="66" spans="5:17" ht="13.5" thickBot="1" x14ac:dyDescent="0.25">
      <c r="E66" s="78" t="s">
        <v>34</v>
      </c>
      <c r="F66" s="79">
        <v>20688762.248</v>
      </c>
      <c r="G66" s="79">
        <v>0</v>
      </c>
      <c r="H66" s="79">
        <f>F66+G66</f>
        <v>20688762.248</v>
      </c>
      <c r="I66" s="80" t="s">
        <v>44</v>
      </c>
      <c r="J66" s="79">
        <v>0</v>
      </c>
      <c r="K66" s="79">
        <f>H66-J66</f>
        <v>20688762.248</v>
      </c>
      <c r="M66" s="70"/>
      <c r="N66" s="69"/>
      <c r="O66" s="91"/>
      <c r="P66"/>
      <c r="Q66" s="29"/>
    </row>
    <row r="67" spans="5:17" ht="13.5" thickBot="1" x14ac:dyDescent="0.25">
      <c r="E67" s="81" t="s">
        <v>35</v>
      </c>
      <c r="F67" s="81">
        <f>SUM(F66:F66)</f>
        <v>20688762.248</v>
      </c>
      <c r="G67" s="81">
        <f>SUM(G66:G66)</f>
        <v>0</v>
      </c>
      <c r="H67" s="81">
        <f>SUM(H66:H66)</f>
        <v>20688762.248</v>
      </c>
      <c r="I67" s="81"/>
      <c r="J67" s="81">
        <f>SUM(J66:J66)</f>
        <v>0</v>
      </c>
      <c r="K67" s="81">
        <f>SUM(K66:K66)</f>
        <v>20688762.248</v>
      </c>
      <c r="O67" s="16"/>
    </row>
    <row r="68" spans="5:17" x14ac:dyDescent="0.2">
      <c r="E68" t="s">
        <v>37</v>
      </c>
    </row>
    <row r="73" spans="5:17" x14ac:dyDescent="0.2">
      <c r="G73" s="18"/>
    </row>
  </sheetData>
  <phoneticPr fontId="0" type="noConversion"/>
  <printOptions horizontalCentered="1"/>
  <pageMargins left="0.25" right="0.25" top="0.5" bottom="0.5" header="0.5" footer="0.25"/>
  <pageSetup scale="55" orientation="landscape" r:id="rId1"/>
  <headerFooter alignWithMargins="0"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SCAG</vt:lpstr>
      <vt:lpstr>SCAG!Print_Area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2020-10-13T18:24:17Z</cp:lastPrinted>
  <dcterms:created xsi:type="dcterms:W3CDTF">2004-07-28T16:25:05Z</dcterms:created>
  <dcterms:modified xsi:type="dcterms:W3CDTF">2026-08-04T20:45:59Z</dcterms:modified>
</cp:coreProperties>
</file>