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G:\Office of Resource Management\Subvention Management\Monthly Balance Reports\FY 25-26\Monthly Folders\August 2026\Monthly Activity Reports\"/>
    </mc:Choice>
  </mc:AlternateContent>
  <xr:revisionPtr revIDLastSave="0" documentId="13_ncr:1_{BBED5397-432B-4C72-945F-847681ACFBE0}" xr6:coauthVersionLast="47" xr6:coauthVersionMax="47" xr10:uidLastSave="{00000000-0000-0000-0000-000000000000}"/>
  <bookViews>
    <workbookView xWindow="-120" yWindow="-120" windowWidth="29040" windowHeight="15720" tabRatio="590" xr2:uid="{00000000-000D-0000-FFFF-FFFF00000000}"/>
  </bookViews>
  <sheets>
    <sheet name="SCAG" sheetId="2" r:id="rId1"/>
  </sheets>
  <externalReferences>
    <externalReference r:id="rId2"/>
  </externalReferences>
  <definedNames>
    <definedName name="_xlnm._FilterDatabase" localSheetId="0" hidden="1">SCAG!#REF!</definedName>
    <definedName name="_xlnm.Print_Area" localSheetId="0">SCAG!$A$1:$N$79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69" i="2" l="1"/>
  <c r="N69" i="2"/>
  <c r="O69" i="2"/>
  <c r="M69" i="2"/>
  <c r="M53" i="2"/>
  <c r="L53" i="2"/>
  <c r="N53" i="2"/>
  <c r="O53" i="2"/>
  <c r="O23" i="2"/>
  <c r="O72" i="2" l="1"/>
  <c r="O74" i="2" s="1"/>
  <c r="M23" i="2"/>
  <c r="L23" i="2" l="1"/>
  <c r="F13" i="2" l="1"/>
  <c r="F4" i="2"/>
  <c r="J80" i="2"/>
  <c r="G80" i="2"/>
  <c r="F80" i="2"/>
  <c r="H79" i="2"/>
  <c r="K79" i="2" s="1"/>
  <c r="K80" i="2" l="1"/>
  <c r="H80" i="2"/>
  <c r="P69" i="2" l="1"/>
  <c r="P53" i="2"/>
  <c r="P23" i="2"/>
  <c r="P72" i="2" l="1"/>
  <c r="P74" i="2" s="1"/>
  <c r="P77" i="2" s="1"/>
  <c r="M72" i="2" l="1"/>
  <c r="L72" i="2"/>
  <c r="F3" i="2"/>
  <c r="N23" i="2" l="1"/>
  <c r="M74" i="2"/>
  <c r="L74" i="2"/>
  <c r="F74" i="2" l="1"/>
  <c r="N72" i="2"/>
  <c r="N74" i="2" l="1"/>
</calcChain>
</file>

<file path=xl/sharedStrings.xml><?xml version="1.0" encoding="utf-8"?>
<sst xmlns="http://schemas.openxmlformats.org/spreadsheetml/2006/main" count="374" uniqueCount="224">
  <si>
    <t>Appn</t>
  </si>
  <si>
    <t>Local Agency</t>
  </si>
  <si>
    <t>Transfers/Exchanges (includes FTAs)</t>
  </si>
  <si>
    <t>County</t>
  </si>
  <si>
    <t>Description</t>
  </si>
  <si>
    <t xml:space="preserve"> </t>
  </si>
  <si>
    <t>07</t>
  </si>
  <si>
    <t>Date of</t>
  </si>
  <si>
    <t>District</t>
  </si>
  <si>
    <t>MPO/RTPA</t>
  </si>
  <si>
    <t>Transaction</t>
  </si>
  <si>
    <t>Project #</t>
  </si>
  <si>
    <t>Location</t>
  </si>
  <si>
    <t>Code</t>
  </si>
  <si>
    <t>CMAQ</t>
  </si>
  <si>
    <t>(AB 1012 Report Unobligated Balance)</t>
  </si>
  <si>
    <t>Obligations</t>
  </si>
  <si>
    <t>Monthly Activity Report</t>
  </si>
  <si>
    <t xml:space="preserve">Beginning Balance as of: </t>
  </si>
  <si>
    <t>Total Beginning Balance and Apportionments</t>
  </si>
  <si>
    <t xml:space="preserve">Activities/Adjustments </t>
  </si>
  <si>
    <t xml:space="preserve">   Subtotal Obligations </t>
  </si>
  <si>
    <t xml:space="preserve">   Subtotal Transfers/Exchanges</t>
  </si>
  <si>
    <t>Total Activities/Adjustments (includes obligations, transfers, and exchanges)</t>
  </si>
  <si>
    <t>Ending Balance as of:
(total beginning balance and apportionments less total activities/adjustments)</t>
  </si>
  <si>
    <t>Urban</t>
  </si>
  <si>
    <t>Any Area</t>
  </si>
  <si>
    <t>Urban Area</t>
  </si>
  <si>
    <t>RSTP /</t>
  </si>
  <si>
    <t>STBGP</t>
  </si>
  <si>
    <t>Southern California Association of Governments (SCAG)</t>
  </si>
  <si>
    <t>Urbanized Areas</t>
  </si>
  <si>
    <t>Urban Area Code</t>
  </si>
  <si>
    <t>Obligations &amp; Transfers/
Exchanges</t>
  </si>
  <si>
    <t>Mission Viejo-Lake Forest-San Clemente (Shared)</t>
  </si>
  <si>
    <t>Total</t>
  </si>
  <si>
    <r>
      <t>NHPP</t>
    </r>
    <r>
      <rPr>
        <b/>
        <vertAlign val="superscript"/>
        <sz val="10"/>
        <rFont val="Arial"/>
        <family val="2"/>
      </rPr>
      <t>(2)</t>
    </r>
  </si>
  <si>
    <t>Table displays the one urbanized area that is shared with an MPO outside of the SCAG area.</t>
  </si>
  <si>
    <t>Apportionment Adjustments</t>
  </si>
  <si>
    <t>08</t>
  </si>
  <si>
    <t>12</t>
  </si>
  <si>
    <t>Adjustments</t>
  </si>
  <si>
    <t>TIFIA</t>
  </si>
  <si>
    <t>FTIP ID</t>
  </si>
  <si>
    <t>00703, 57709</t>
  </si>
  <si>
    <t>July 31, 2026 Balance</t>
  </si>
  <si>
    <t>Total Beginning
August 2026 Balance</t>
  </si>
  <si>
    <t>August 31, 2026 Balance</t>
  </si>
  <si>
    <t>08/07/2026</t>
  </si>
  <si>
    <t>OmniTrans</t>
  </si>
  <si>
    <t>FTACML-6046(024)</t>
  </si>
  <si>
    <t>FTA Grant No: 1681-2025-3</t>
  </si>
  <si>
    <t>Omnitrans will purchase two (2) 60' Zero Emissions Buses.</t>
  </si>
  <si>
    <t>Y400</t>
  </si>
  <si>
    <t xml:space="preserve">SBD90105 </t>
  </si>
  <si>
    <t>San Bernardino</t>
  </si>
  <si>
    <t>FTACML-6046(025)</t>
  </si>
  <si>
    <t>To implement facility improvements at East Valley facility and the Palm/Kendall Station.</t>
  </si>
  <si>
    <t>08/17/2026</t>
  </si>
  <si>
    <t>Los Angeles County Metropolitan Transportation Authority</t>
  </si>
  <si>
    <t>Los Angeles</t>
  </si>
  <si>
    <t>FTACML-6065(289)</t>
  </si>
  <si>
    <t>FTA Grant No: 5566-2026-4</t>
  </si>
  <si>
    <t>Support phase 1 design and construction for the Vermont Bus Rapid Transit (BRT) project.
Location:  In Los Angeles County, in the City of Los Angeles along Vermont Avenue from 120th St on the south to Sunset Blvd on the north.</t>
  </si>
  <si>
    <t xml:space="preserve">LA9919435 </t>
  </si>
  <si>
    <t>San Bernardino County Transportation Authority</t>
  </si>
  <si>
    <t>CMAQ-6507(066)</t>
  </si>
  <si>
    <t>FTA Grant No: 1681-2026-2</t>
  </si>
  <si>
    <t>Procure three Zero Emission Multiple Unit (ZEMU) vehicles for the Arrow service.</t>
  </si>
  <si>
    <t>Y003</t>
  </si>
  <si>
    <t xml:space="preserve">SBD990212 </t>
  </si>
  <si>
    <t>Orange</t>
  </si>
  <si>
    <t>Orange County Transportation Authority</t>
  </si>
  <si>
    <t>FTASTPL-6071(212)</t>
  </si>
  <si>
    <t>FTA Grant No: 1682-2026-1</t>
  </si>
  <si>
    <t>Newport Transportation Center Feasibility Study</t>
  </si>
  <si>
    <t>Z230</t>
  </si>
  <si>
    <t>ORA230806</t>
  </si>
  <si>
    <t>08/19/2026</t>
  </si>
  <si>
    <t>08/20/2026</t>
  </si>
  <si>
    <t>FTACML-6071(217)</t>
  </si>
  <si>
    <t>FTA Grant No: 1682-2026-8</t>
  </si>
  <si>
    <t>Purchase 60-Ft alternative fuel replacement buses. This request is for the transfer of $31,775,000 of CMAQ funds via EPSP of $30M (FY 27/28) &amp; $1.775M (FY 25/26) programmed in Administrative Modification #25-28 approved on 07/14/2026.</t>
  </si>
  <si>
    <t>ORA251204</t>
  </si>
  <si>
    <t>FTACMSTP-6065(290)</t>
  </si>
  <si>
    <t>FTA Grant No: 5566-2026-8</t>
  </si>
  <si>
    <t>2028 Games projects: Customer Experience Improvements at Downtown LA Stations, Metro A and E Lines Operational Improvements, Washington/Flower Multimodal Mobility Improvements, Transportation</t>
  </si>
  <si>
    <t>Y230</t>
  </si>
  <si>
    <t>LA25NOM125, LA25NOM126, LA25NOM127</t>
  </si>
  <si>
    <t>LA25NOM128, LA25NOM129, LA25NOM133</t>
  </si>
  <si>
    <t>FTACML-6065(291)</t>
  </si>
  <si>
    <t>FTA Grant No: 5566-2026-7</t>
  </si>
  <si>
    <t>Provide operating assistance for light rail operations for A Line Extension from Glendora to Pomona.</t>
  </si>
  <si>
    <t>LA25NOM131</t>
  </si>
  <si>
    <t>Ventura</t>
  </si>
  <si>
    <t>Ventura County Transportation Commission</t>
  </si>
  <si>
    <t>FTACML-6155(138)</t>
  </si>
  <si>
    <t>FTA Grant No: 5579-2026-5</t>
  </si>
  <si>
    <t>Thousand Oaks Transit purchase of four (4) battery electric replacement buses and for public education and outreach activities countywide that will inform the public about transportation choices with the goal of increasing mode share, thus reducing vehicle miles traveled and improving air quality.</t>
  </si>
  <si>
    <t>VEN23015, VEN54070</t>
  </si>
  <si>
    <t>08/27/2026</t>
  </si>
  <si>
    <t>Southern California Regional Rail Authority</t>
  </si>
  <si>
    <t>FTASTPL-6071(218)</t>
  </si>
  <si>
    <t>FTA Grant No: 5802-2026-3</t>
  </si>
  <si>
    <t xml:space="preserve">Capital Maintenance on Metrolink System. </t>
  </si>
  <si>
    <t>ORA37111</t>
  </si>
  <si>
    <t>08/06/2026</t>
  </si>
  <si>
    <t>ARTESIA</t>
  </si>
  <si>
    <t>PIONEER BLVD FROM 167TH STREET TO 183RD STREET</t>
  </si>
  <si>
    <t>REMOVAL OF OLD FOUNTAINS AT (4) MEDIANS AND REPLACE THEM WITH LANDSCAPING</t>
  </si>
  <si>
    <t>L230</t>
  </si>
  <si>
    <t>08/03/2026</t>
  </si>
  <si>
    <t>BURBANK</t>
  </si>
  <si>
    <t xml:space="preserve">WEST EDGE OF THE UNION PACIFIC/METROLINK RR -THIS PROJECT IS DESIGN AND CONSRUCTION OF A 2.1 MILE CLASS 1 BIKEWAY SPANNING </t>
  </si>
  <si>
    <t>CONST. CLASS I/ CLASS III BIKE</t>
  </si>
  <si>
    <t>STPL-5355(034)</t>
  </si>
  <si>
    <t>CML-5200(034)</t>
  </si>
  <si>
    <t>LA11G4/LA9919190</t>
  </si>
  <si>
    <t xml:space="preserve">LAF1502            </t>
  </si>
  <si>
    <t>00002</t>
  </si>
  <si>
    <t>08/11/2026</t>
  </si>
  <si>
    <t>HAWTHORNE</t>
  </si>
  <si>
    <t>STPL-5253(025)</t>
  </si>
  <si>
    <t xml:space="preserve">IMPERIAL HWY SIGNAL IMPROVEMENTS AND INTERSECTION CAPACITY PROJECT. (5) INTERSECTIONS ALONG IMPERIAL HWY: PRAIRIE AVENUE, </t>
  </si>
  <si>
    <t xml:space="preserve">STRIPING, REMOVAL OF EXISTING PAVEMENT, CONCRETE, ASPHALT, CURB, GUTTER, </t>
  </si>
  <si>
    <t>L23E</t>
  </si>
  <si>
    <t>LA VERNE</t>
  </si>
  <si>
    <t>STPL-5149(025)</t>
  </si>
  <si>
    <t>WHITE AVENUE PAVEMENT REHABILITATION</t>
  </si>
  <si>
    <t xml:space="preserve">PROJECT CONSIST OF PAVEMENT REHABILITATION OF EXISTING ASPHALT CONCRETE </t>
  </si>
  <si>
    <t>LOS ANGELES</t>
  </si>
  <si>
    <t>CML-5953(818)</t>
  </si>
  <si>
    <t xml:space="preserve">THIS PROJECT IS LOCATED IN THE SAN GABRIEL VALLEY SUBREGION. JURISDICTIONS INCLUDE THE CITY OF LOS ANGELES, AND THE </t>
  </si>
  <si>
    <t xml:space="preserve">THIS PROJECT WILL INSTALL NEW COMMUNICATION INFRASTRUCTURE AND UPGRADE TRAFFIC </t>
  </si>
  <si>
    <t>Z0E3</t>
  </si>
  <si>
    <t>CML-5953(826)</t>
  </si>
  <si>
    <t xml:space="preserve">FREMONT AVENUE/MONTEREY PASS ROAD BETWEEN VALLEY BOULEVARD AND 1ST STREET AND MEDNIK AVENUE/ARIZONA AVENUE BETWEEN CIVIC </t>
  </si>
  <si>
    <t xml:space="preserve">INSTALLING NEW COMMUNICATION INFRASTRUCTURE AND/OR UPGRADE TRAFFIC SIGNAL </t>
  </si>
  <si>
    <t>08/13/2026</t>
  </si>
  <si>
    <t>STPL-5006(908)</t>
  </si>
  <si>
    <t xml:space="preserve">THIS PROJECT IS IN THE CITY OF LOS ANGELES, IN THE COMMUNITY OF EL SERENO, ALONG EASTERN AVE., BETWEEN HUNTINGTON DR. AND </t>
  </si>
  <si>
    <t xml:space="preserve">THIS PROJECT IS TO IMPLEMENT MOBILITY AND ACCESS IMPROVEMENTS, PEDESTRIAN </t>
  </si>
  <si>
    <t>LA11G3</t>
  </si>
  <si>
    <t>LA11G1</t>
  </si>
  <si>
    <t>LAMIP117</t>
  </si>
  <si>
    <t>LAMIP109</t>
  </si>
  <si>
    <t>LAMIP102</t>
  </si>
  <si>
    <t>51445</t>
  </si>
  <si>
    <t>57709</t>
  </si>
  <si>
    <t>STPL-5953(762)</t>
  </si>
  <si>
    <t>WHITTIER BLVD FROM BURGER AVENUE TO 20 FEET EAST OF VIA CLEMENTE AND OLYMPIC BOULEVARD FROM INDIANA STREET TO GOODRICH BLVD</t>
  </si>
  <si>
    <t xml:space="preserve">PAVEMENT RESURFACING AND REHABILITATION INCLUDING BULB-OUTS, METAL HANDRAILS, </t>
  </si>
  <si>
    <t>LA11G1/LA0G975</t>
  </si>
  <si>
    <t>PICO RIVERA</t>
  </si>
  <si>
    <t>STPL-5351(050)</t>
  </si>
  <si>
    <t xml:space="preserve">WASHINGTON BLVD FROM PARAMOUNT BLVD TO BLUFF RD; PARAMOUNT BLVD AT SLASON AVE (INTERSECTION ONLY); PARAMOUNT BLVD FROM </t>
  </si>
  <si>
    <t xml:space="preserve">THE PROJECT IS TO IMPROVE THE SAFETY AND PERFORMANCE OF PEDESTRIANS, BICYCLES </t>
  </si>
  <si>
    <t>SAN DIMAS</t>
  </si>
  <si>
    <t>STPL-5367(015)</t>
  </si>
  <si>
    <t xml:space="preserve">BADILLO ST. FROM COVINA BLVD TO WESTERLY CITY LIMIT AND COVINA HILLS RD  FROM VIA VERDE TO WESTERLY CITY LIMIT. STREET REHAB </t>
  </si>
  <si>
    <t xml:space="preserve">STREET REHAB IMPROVEMENTS TO BADILLO ST. FROM COVINA BLVD. TO WESTERTY CITY </t>
  </si>
  <si>
    <t>SOCAL ASSOC GOV</t>
  </si>
  <si>
    <t>CML-6049(035)</t>
  </si>
  <si>
    <t>SCAG REGION (SIX-COUNTY REGION)</t>
  </si>
  <si>
    <t xml:space="preserve">UPDATE REGIONAL TDM INITIATION PLAN. DEVELOP &amp; IMPLEMENT PILOT PROJECTS TO </t>
  </si>
  <si>
    <t>CAMARILLO</t>
  </si>
  <si>
    <t>CML-5393(036)</t>
  </si>
  <si>
    <t>PLEASANT VALLEY ROAD FROM LAS POSAS TO EAST 5TH STREET.</t>
  </si>
  <si>
    <t xml:space="preserve">IMPROVE PLEASANT VALLEY ROAD FOR BIKE LANES ALONG BOTH SIDES OF THE ROAD </t>
  </si>
  <si>
    <t>CMSTPL-5393(041)</t>
  </si>
  <si>
    <t>IN THE CITY OF CAMARILLO ON CENTRAL AVENUE STARTING AT THE CITY LIMITS AND EXTENDING TO THE US 101 FREEWAY NORTHBOUND OFF-</t>
  </si>
  <si>
    <t xml:space="preserve">CONSTRUCT NEW CLASS II BIKE LANES ON BOTH SIDES OF CENTRAL AVENUE STARTING AT </t>
  </si>
  <si>
    <t>LA11G1/LA0G1272</t>
  </si>
  <si>
    <t>SCAG232602</t>
  </si>
  <si>
    <t>VEN160103</t>
  </si>
  <si>
    <t>VEN230302</t>
  </si>
  <si>
    <t>66673</t>
  </si>
  <si>
    <t>VENTURA CO T C</t>
  </si>
  <si>
    <t>VENTURA COUNTY</t>
  </si>
  <si>
    <t xml:space="preserve">COUNTYWIDE RIDESSHARE TO REDUCE CONGESTION, INCREASE MOBILITY, AND IMPROVE AIR </t>
  </si>
  <si>
    <t>Riverside</t>
  </si>
  <si>
    <t>08/18/2026</t>
  </si>
  <si>
    <t>CALIMESA</t>
  </si>
  <si>
    <t>INTERSTATE 10 AND CHERRY VALLEY BOULEVARD, CALIMESA CA</t>
  </si>
  <si>
    <t xml:space="preserve">PROJECT WILL UPGRADE THE EXISTING INTERCHANGE THROUGH RECONSTRUCTING THE </t>
  </si>
  <si>
    <t>Imperial</t>
  </si>
  <si>
    <t>EL CENTRO</t>
  </si>
  <si>
    <t>ON IMPERIAL AVENUE FROM ORANGE AVENUE TO ADAMS AVENUE</t>
  </si>
  <si>
    <t>ROADWAY OVERLAY</t>
  </si>
  <si>
    <t>CMLNI-6155(137)</t>
  </si>
  <si>
    <t>CPFL-5460(011)</t>
  </si>
  <si>
    <t>STPL-5169(066)</t>
  </si>
  <si>
    <t>11</t>
  </si>
  <si>
    <t>VEN93017</t>
  </si>
  <si>
    <t>RIV060116</t>
  </si>
  <si>
    <t>IMP230105</t>
  </si>
  <si>
    <t>75340</t>
  </si>
  <si>
    <t>87004</t>
  </si>
  <si>
    <t>08/21/2026</t>
  </si>
  <si>
    <t>HOLTVILLE</t>
  </si>
  <si>
    <t>CMLPPL-5174(041)</t>
  </si>
  <si>
    <t>PINE AVENUE BETWEEN 4TH STREET AND 5TH STREET</t>
  </si>
  <si>
    <t>REVITALIZATION AND CONSTRUCTION OF NEW PEDESTRIAN FACILITIES</t>
  </si>
  <si>
    <t>WESTMORLAND</t>
  </si>
  <si>
    <t>CML-5278(022)</t>
  </si>
  <si>
    <t>SOUTH SIDE OF 6TH STREET BETWEEN CENTER STREET TO B STREET IN CITY OF WESTMORLAND.</t>
  </si>
  <si>
    <t xml:space="preserve">CONSTRUCTION OF NEW SIDEWALK AND ADA RAMPS AND REPLACING EXISTING CURB AND </t>
  </si>
  <si>
    <t>IMP230101</t>
  </si>
  <si>
    <t>IMP230102</t>
  </si>
  <si>
    <t>CALTRANS</t>
  </si>
  <si>
    <t>CPFCDSL-6212(035)</t>
  </si>
  <si>
    <t>SR-74 ORTEGA HIGHWAY GAP CLOSURE AND MULTIMODAL IMPROVEMENTS</t>
  </si>
  <si>
    <t>WIDEN FROM 2 LANES TO 4 LANES. GAP CLOSURE AND MULTIMODAL IMPROVEMENTS. 1.1-</t>
  </si>
  <si>
    <t>SANTA ANA</t>
  </si>
  <si>
    <t>CML-5063(211)</t>
  </si>
  <si>
    <t>BRISTOL STREET TO CIVIC CENTER</t>
  </si>
  <si>
    <t xml:space="preserve">INSTALL A SIX-FOOT WIDE BICYCLE LANE WITH A FOUR-FEET WIDE RAISED MEDIAN AS A </t>
  </si>
  <si>
    <t>ORA120535</t>
  </si>
  <si>
    <t>ORA190918</t>
  </si>
  <si>
    <t>SEAL BEACH</t>
  </si>
  <si>
    <t>STPL-5229(020)</t>
  </si>
  <si>
    <t>IN THE CITY OF SEAL BEACH ALONG SEAL BEACH BOULEVARD FROM PACIFIC COAST HIGHWAY TO WESTMINSTER AVENUE.</t>
  </si>
  <si>
    <t xml:space="preserve">PAVEMENT REHABILITATION ALONG SEAL BEACH BOULEVARD FROM PACIFIC COAST HIGHWAY </t>
  </si>
  <si>
    <t>ORA270002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</si>
</sst>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43" formatCode="_(* #,##0.00_);_(* \(#,##0.00\);_(* &quot;-&quot;??_);_(@_)"/>
    <numFmt numFmtId="164" formatCode="mm/dd/yy;@"/>
    <numFmt numFmtId="165" formatCode="[$-409]mmmm\ d\,\ yyyy;@"/>
    <numFmt numFmtId="166" formatCode="0_);[Red]\(0\)"/>
  </numFmts>
  <fonts count="11">
    <font>
      <sz val="10"/>
      <name val="Arial"/>
      <family val="2"/>
    </font>
    <font>
      <sz val="10"/>
      <name val="Arial"/>
      <family val="2"/>
    </font>
    <font>
      <b/>
      <sz val="10"/>
      <name val="Arial"/>
      <family val="2"/>
    </font>
    <font>
      <sz val="10"/>
      <name val="Arial"/>
      <family val="2"/>
    </font>
    <font>
      <b/>
      <sz val="9"/>
      <name val="Arial"/>
      <family val="2"/>
    </font>
    <font>
      <b/>
      <u/>
      <sz val="10"/>
      <name val="Arial"/>
      <family val="2"/>
    </font>
    <font>
      <sz val="10"/>
      <name val="Arial"/>
      <family val="2"/>
    </font>
    <font>
      <sz val="8"/>
      <name val="Arial"/>
      <family val="2"/>
    </font>
    <font>
      <b/>
      <vertAlign val="superscript"/>
      <sz val="10"/>
      <name val="Arial"/>
      <family val="2"/>
    </font>
    <font>
      <sz val="10"/>
      <color theme="1"/>
      <name val="Arial"/>
      <family val="2"/>
    </font>
    <font>
      <sz val="10"/>
      <color rgb="FF000000"/>
      <name val="SansSerif"/>
      <family val="2"/>
    </font>
  </fonts>
  <fills count="6">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9" tint="0.39997558519241921"/>
        <bgColor indexed="64"/>
      </patternFill>
    </fill>
    <fill>
      <patternFill patternType="solid">
        <fgColor theme="9" tint="0.59999389629810485"/>
        <bgColor indexed="64"/>
      </patternFill>
    </fill>
  </fills>
  <borders count="21">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s>
  <cellStyleXfs count="6">
    <xf numFmtId="38" fontId="0" fillId="0" borderId="0"/>
    <xf numFmtId="43" fontId="1" fillId="0" borderId="0" applyFont="0" applyFill="0" applyBorder="0" applyAlignment="0" applyProtection="0"/>
    <xf numFmtId="0" fontId="1" fillId="0" borderId="0"/>
    <xf numFmtId="38" fontId="6" fillId="0" borderId="0"/>
    <xf numFmtId="38" fontId="1" fillId="0" borderId="0"/>
    <xf numFmtId="44" fontId="1" fillId="0" borderId="0" applyFont="0" applyFill="0" applyBorder="0" applyAlignment="0" applyProtection="0"/>
  </cellStyleXfs>
  <cellXfs count="133">
    <xf numFmtId="38" fontId="0" fillId="0" borderId="0" xfId="0"/>
    <xf numFmtId="38" fontId="3" fillId="0" borderId="0" xfId="0" applyFont="1"/>
    <xf numFmtId="43" fontId="4" fillId="3" borderId="12" xfId="1" applyFont="1" applyFill="1" applyBorder="1" applyAlignment="1">
      <alignment horizontal="center"/>
    </xf>
    <xf numFmtId="0" fontId="2" fillId="3" borderId="13" xfId="1" applyNumberFormat="1" applyFont="1" applyFill="1" applyBorder="1" applyAlignment="1" applyProtection="1">
      <alignment horizontal="center"/>
    </xf>
    <xf numFmtId="0" fontId="3" fillId="3" borderId="13" xfId="1" applyNumberFormat="1" applyFont="1" applyFill="1" applyBorder="1" applyAlignment="1" applyProtection="1">
      <alignment horizontal="center"/>
    </xf>
    <xf numFmtId="0" fontId="2" fillId="3" borderId="5" xfId="1" applyNumberFormat="1" applyFont="1" applyFill="1" applyBorder="1" applyAlignment="1" applyProtection="1">
      <alignment horizontal="center"/>
    </xf>
    <xf numFmtId="38" fontId="3" fillId="3" borderId="5" xfId="1" applyNumberFormat="1" applyFont="1" applyFill="1" applyBorder="1" applyAlignment="1" applyProtection="1">
      <alignment horizontal="center"/>
    </xf>
    <xf numFmtId="38" fontId="3" fillId="0" borderId="0" xfId="0" applyFont="1" applyAlignment="1">
      <alignment horizontal="center"/>
    </xf>
    <xf numFmtId="0" fontId="2" fillId="3" borderId="11" xfId="1" applyNumberFormat="1" applyFont="1" applyFill="1" applyBorder="1" applyAlignment="1" applyProtection="1">
      <alignment horizontal="center"/>
    </xf>
    <xf numFmtId="0" fontId="2" fillId="3" borderId="3" xfId="1" applyNumberFormat="1" applyFont="1" applyFill="1" applyBorder="1" applyAlignment="1" applyProtection="1">
      <alignment horizontal="center"/>
    </xf>
    <xf numFmtId="0" fontId="2" fillId="3" borderId="4" xfId="1" applyNumberFormat="1" applyFont="1" applyFill="1" applyBorder="1" applyAlignment="1" applyProtection="1">
      <alignment horizontal="center"/>
    </xf>
    <xf numFmtId="38" fontId="3" fillId="0" borderId="10" xfId="0" applyFont="1" applyBorder="1"/>
    <xf numFmtId="38" fontId="3" fillId="0" borderId="0" xfId="0" applyFont="1" applyAlignment="1">
      <alignment horizontal="left"/>
    </xf>
    <xf numFmtId="38" fontId="3" fillId="0" borderId="2" xfId="0" applyFont="1" applyBorder="1"/>
    <xf numFmtId="49" fontId="3" fillId="0" borderId="10" xfId="0" applyNumberFormat="1" applyFont="1" applyBorder="1" applyAlignment="1">
      <alignment horizontal="left"/>
    </xf>
    <xf numFmtId="0" fontId="3" fillId="0" borderId="0" xfId="0" applyNumberFormat="1" applyFont="1" applyAlignment="1">
      <alignment horizontal="left"/>
    </xf>
    <xf numFmtId="38" fontId="2" fillId="0" borderId="0" xfId="0" applyFont="1"/>
    <xf numFmtId="0" fontId="3" fillId="0" borderId="2" xfId="0" applyNumberFormat="1" applyFont="1" applyBorder="1" applyAlignment="1">
      <alignment horizontal="left"/>
    </xf>
    <xf numFmtId="0" fontId="3" fillId="0" borderId="0" xfId="0" applyNumberFormat="1" applyFont="1"/>
    <xf numFmtId="0" fontId="3" fillId="0" borderId="2" xfId="0" applyNumberFormat="1" applyFont="1" applyBorder="1"/>
    <xf numFmtId="38" fontId="2" fillId="2" borderId="1" xfId="0" applyFont="1" applyFill="1" applyBorder="1" applyAlignment="1">
      <alignment wrapText="1"/>
    </xf>
    <xf numFmtId="38" fontId="2" fillId="2" borderId="9" xfId="0" applyFont="1" applyFill="1" applyBorder="1" applyAlignment="1">
      <alignment horizontal="center"/>
    </xf>
    <xf numFmtId="38" fontId="2" fillId="2" borderId="8" xfId="0" applyFont="1" applyFill="1" applyBorder="1" applyAlignment="1">
      <alignment horizontal="center"/>
    </xf>
    <xf numFmtId="38" fontId="2" fillId="2" borderId="8" xfId="0" applyFont="1" applyFill="1" applyBorder="1"/>
    <xf numFmtId="0" fontId="3" fillId="0" borderId="6" xfId="0" applyNumberFormat="1" applyFont="1" applyBorder="1"/>
    <xf numFmtId="38" fontId="5" fillId="0" borderId="0" xfId="0" applyFont="1"/>
    <xf numFmtId="0" fontId="2" fillId="0" borderId="1" xfId="0" applyNumberFormat="1" applyFont="1" applyBorder="1"/>
    <xf numFmtId="0" fontId="3" fillId="0" borderId="9" xfId="0" applyNumberFormat="1" applyFont="1" applyBorder="1"/>
    <xf numFmtId="0" fontId="3" fillId="0" borderId="8" xfId="0" applyNumberFormat="1" applyFont="1" applyBorder="1"/>
    <xf numFmtId="40" fontId="3" fillId="0" borderId="0" xfId="0" applyNumberFormat="1" applyFont="1"/>
    <xf numFmtId="38" fontId="2" fillId="0" borderId="8" xfId="0" applyFont="1" applyBorder="1"/>
    <xf numFmtId="38" fontId="3" fillId="2" borderId="1" xfId="0" applyFont="1" applyFill="1" applyBorder="1"/>
    <xf numFmtId="38" fontId="2" fillId="3" borderId="1" xfId="0" applyFont="1" applyFill="1" applyBorder="1" applyAlignment="1">
      <alignment wrapText="1"/>
    </xf>
    <xf numFmtId="38" fontId="3" fillId="3" borderId="1" xfId="0" applyFont="1" applyFill="1" applyBorder="1"/>
    <xf numFmtId="38" fontId="3" fillId="0" borderId="3" xfId="0" applyFont="1" applyBorder="1"/>
    <xf numFmtId="38" fontId="0" fillId="0" borderId="0" xfId="0" applyAlignment="1">
      <alignment horizontal="left"/>
    </xf>
    <xf numFmtId="0" fontId="0" fillId="0" borderId="10" xfId="0" applyNumberFormat="1" applyBorder="1" applyAlignment="1">
      <alignment wrapText="1"/>
    </xf>
    <xf numFmtId="43" fontId="4" fillId="3" borderId="10" xfId="1" applyFont="1" applyFill="1" applyBorder="1" applyAlignment="1">
      <alignment horizontal="center"/>
    </xf>
    <xf numFmtId="0" fontId="2" fillId="3" borderId="0" xfId="1" applyNumberFormat="1" applyFont="1" applyFill="1" applyBorder="1" applyAlignment="1" applyProtection="1">
      <alignment horizontal="center"/>
    </xf>
    <xf numFmtId="0" fontId="3" fillId="3" borderId="0" xfId="1" applyNumberFormat="1" applyFont="1" applyFill="1" applyBorder="1" applyAlignment="1" applyProtection="1">
      <alignment horizontal="center"/>
    </xf>
    <xf numFmtId="0" fontId="2" fillId="3" borderId="2" xfId="1" applyNumberFormat="1" applyFont="1" applyFill="1" applyBorder="1" applyAlignment="1" applyProtection="1">
      <alignment horizontal="center"/>
    </xf>
    <xf numFmtId="38" fontId="2" fillId="3" borderId="4" xfId="1" applyNumberFormat="1" applyFont="1" applyFill="1" applyBorder="1" applyAlignment="1" applyProtection="1">
      <alignment horizontal="center"/>
    </xf>
    <xf numFmtId="38" fontId="3" fillId="0" borderId="2" xfId="0" applyFont="1" applyBorder="1" applyAlignment="1">
      <alignment horizontal="center"/>
    </xf>
    <xf numFmtId="38" fontId="3" fillId="0" borderId="6" xfId="0" applyFont="1" applyBorder="1" applyAlignment="1">
      <alignment horizontal="center"/>
    </xf>
    <xf numFmtId="38" fontId="3" fillId="2" borderId="8" xfId="0" applyFont="1" applyFill="1" applyBorder="1" applyAlignment="1">
      <alignment horizontal="center"/>
    </xf>
    <xf numFmtId="0" fontId="3" fillId="0" borderId="2" xfId="0" applyNumberFormat="1" applyFont="1" applyBorder="1" applyAlignment="1">
      <alignment horizontal="center"/>
    </xf>
    <xf numFmtId="0" fontId="3" fillId="0" borderId="6" xfId="0" applyNumberFormat="1" applyFont="1" applyBorder="1" applyAlignment="1">
      <alignment horizontal="center"/>
    </xf>
    <xf numFmtId="0" fontId="3" fillId="0" borderId="9" xfId="0" applyNumberFormat="1" applyFont="1" applyBorder="1" applyAlignment="1">
      <alignment horizontal="center"/>
    </xf>
    <xf numFmtId="0" fontId="3" fillId="0" borderId="7" xfId="0" applyNumberFormat="1" applyFont="1" applyBorder="1" applyAlignment="1">
      <alignment horizontal="center"/>
    </xf>
    <xf numFmtId="0" fontId="3" fillId="0" borderId="8" xfId="0" applyNumberFormat="1" applyFont="1" applyBorder="1" applyAlignment="1">
      <alignment horizontal="center"/>
    </xf>
    <xf numFmtId="0" fontId="3" fillId="0" borderId="0" xfId="0" applyNumberFormat="1" applyFont="1" applyAlignment="1">
      <alignment horizontal="center"/>
    </xf>
    <xf numFmtId="38" fontId="3" fillId="2" borderId="1" xfId="0" applyFont="1" applyFill="1" applyBorder="1" applyAlignment="1">
      <alignment horizontal="center"/>
    </xf>
    <xf numFmtId="38" fontId="3" fillId="0" borderId="13" xfId="0" applyFont="1" applyBorder="1" applyAlignment="1">
      <alignment horizontal="center"/>
    </xf>
    <xf numFmtId="38" fontId="3" fillId="3" borderId="1" xfId="0" applyFont="1" applyFill="1" applyBorder="1" applyAlignment="1">
      <alignment horizontal="center"/>
    </xf>
    <xf numFmtId="38" fontId="3" fillId="0" borderId="3" xfId="0" applyFont="1" applyBorder="1" applyAlignment="1">
      <alignment horizontal="center"/>
    </xf>
    <xf numFmtId="0" fontId="3" fillId="0" borderId="5" xfId="0" applyNumberFormat="1" applyFont="1" applyBorder="1" applyAlignment="1">
      <alignment horizontal="center"/>
    </xf>
    <xf numFmtId="38" fontId="3" fillId="3" borderId="8" xfId="0" applyFont="1" applyFill="1" applyBorder="1" applyAlignment="1">
      <alignment horizontal="center"/>
    </xf>
    <xf numFmtId="49" fontId="3" fillId="0" borderId="0" xfId="0" quotePrefix="1" applyNumberFormat="1" applyFont="1" applyAlignment="1">
      <alignment horizontal="center"/>
    </xf>
    <xf numFmtId="38" fontId="3" fillId="0" borderId="2" xfId="0" applyFont="1" applyBorder="1" applyAlignment="1">
      <alignment horizontal="left"/>
    </xf>
    <xf numFmtId="38" fontId="3" fillId="2" borderId="8" xfId="0" applyFont="1" applyFill="1" applyBorder="1" applyAlignment="1">
      <alignment horizontal="left"/>
    </xf>
    <xf numFmtId="0" fontId="3" fillId="0" borderId="6" xfId="0" applyNumberFormat="1" applyFont="1" applyBorder="1" applyAlignment="1">
      <alignment horizontal="left"/>
    </xf>
    <xf numFmtId="38" fontId="2" fillId="0" borderId="0" xfId="0" applyFont="1" applyAlignment="1">
      <alignment horizontal="center"/>
    </xf>
    <xf numFmtId="38" fontId="2" fillId="3" borderId="12" xfId="1" applyNumberFormat="1" applyFont="1" applyFill="1" applyBorder="1" applyAlignment="1" applyProtection="1">
      <alignment horizontal="center"/>
    </xf>
    <xf numFmtId="38" fontId="3" fillId="3" borderId="0" xfId="1" applyNumberFormat="1" applyFont="1" applyFill="1" applyBorder="1" applyAlignment="1" applyProtection="1">
      <alignment horizontal="center"/>
    </xf>
    <xf numFmtId="38" fontId="2" fillId="3" borderId="11" xfId="1" applyNumberFormat="1" applyFont="1" applyFill="1" applyBorder="1" applyAlignment="1" applyProtection="1">
      <alignment horizontal="right"/>
    </xf>
    <xf numFmtId="0" fontId="0" fillId="0" borderId="6" xfId="0" applyNumberFormat="1" applyBorder="1" applyAlignment="1">
      <alignment horizontal="center"/>
    </xf>
    <xf numFmtId="0" fontId="1" fillId="0" borderId="0" xfId="1" applyNumberFormat="1" applyFont="1" applyFill="1" applyBorder="1" applyAlignment="1" applyProtection="1">
      <alignment horizontal="left"/>
    </xf>
    <xf numFmtId="38" fontId="1" fillId="0" borderId="6" xfId="0" applyFont="1" applyBorder="1"/>
    <xf numFmtId="164" fontId="1" fillId="0" borderId="0" xfId="0" applyNumberFormat="1" applyFont="1" applyAlignment="1">
      <alignment horizontal="center"/>
    </xf>
    <xf numFmtId="40" fontId="7" fillId="0" borderId="0" xfId="0" applyNumberFormat="1" applyFont="1"/>
    <xf numFmtId="40" fontId="7" fillId="0" borderId="0" xfId="1" applyNumberFormat="1" applyFont="1"/>
    <xf numFmtId="38" fontId="0" fillId="0" borderId="0" xfId="0" applyAlignment="1">
      <alignment horizontal="right"/>
    </xf>
    <xf numFmtId="8" fontId="0" fillId="0" borderId="0" xfId="0" applyNumberFormat="1"/>
    <xf numFmtId="38" fontId="2" fillId="0" borderId="9" xfId="0" applyFont="1" applyBorder="1"/>
    <xf numFmtId="49" fontId="0" fillId="0" borderId="10" xfId="0" applyNumberFormat="1" applyBorder="1" applyAlignment="1">
      <alignment horizontal="left"/>
    </xf>
    <xf numFmtId="44" fontId="7" fillId="0" borderId="0" xfId="5" applyFont="1" applyFill="1"/>
    <xf numFmtId="40" fontId="3" fillId="0" borderId="2" xfId="0" applyNumberFormat="1" applyFont="1" applyBorder="1"/>
    <xf numFmtId="0" fontId="2" fillId="3" borderId="15" xfId="1" applyNumberFormat="1" applyFont="1" applyFill="1" applyBorder="1" applyAlignment="1" applyProtection="1">
      <alignment horizontal="center" wrapText="1"/>
    </xf>
    <xf numFmtId="38" fontId="2" fillId="0" borderId="14" xfId="0" applyFont="1" applyBorder="1"/>
    <xf numFmtId="38" fontId="1" fillId="0" borderId="14" xfId="0" applyFont="1" applyBorder="1"/>
    <xf numFmtId="49" fontId="0" fillId="0" borderId="16" xfId="0" applyNumberFormat="1" applyBorder="1" applyAlignment="1">
      <alignment horizontal="center"/>
    </xf>
    <xf numFmtId="38" fontId="2" fillId="2" borderId="15" xfId="0" applyFont="1" applyFill="1" applyBorder="1"/>
    <xf numFmtId="38" fontId="1" fillId="4" borderId="17" xfId="1" applyNumberFormat="1" applyFont="1" applyFill="1" applyBorder="1" applyAlignment="1" applyProtection="1">
      <alignment horizontal="center"/>
    </xf>
    <xf numFmtId="38" fontId="1" fillId="4" borderId="18" xfId="1" applyNumberFormat="1" applyFont="1" applyFill="1" applyBorder="1" applyAlignment="1" applyProtection="1">
      <alignment horizontal="center"/>
    </xf>
    <xf numFmtId="38" fontId="2" fillId="4" borderId="19" xfId="1" applyNumberFormat="1" applyFont="1" applyFill="1" applyBorder="1" applyAlignment="1" applyProtection="1">
      <alignment horizontal="center"/>
    </xf>
    <xf numFmtId="38" fontId="1" fillId="0" borderId="18" xfId="0" applyFont="1" applyBorder="1"/>
    <xf numFmtId="38" fontId="2" fillId="2" borderId="20" xfId="0" applyFont="1" applyFill="1" applyBorder="1"/>
    <xf numFmtId="38" fontId="3" fillId="0" borderId="18" xfId="0" applyFont="1" applyBorder="1"/>
    <xf numFmtId="38" fontId="2" fillId="0" borderId="20" xfId="0" applyFont="1" applyBorder="1"/>
    <xf numFmtId="38" fontId="2" fillId="4" borderId="20" xfId="0" applyFont="1" applyFill="1" applyBorder="1"/>
    <xf numFmtId="38" fontId="2" fillId="3" borderId="4" xfId="1" applyNumberFormat="1" applyFont="1" applyFill="1" applyBorder="1" applyAlignment="1" applyProtection="1">
      <alignment horizontal="left"/>
    </xf>
    <xf numFmtId="38" fontId="1" fillId="0" borderId="0" xfId="0" applyFont="1"/>
    <xf numFmtId="165" fontId="2" fillId="0" borderId="0" xfId="0" applyNumberFormat="1" applyFont="1" applyAlignment="1">
      <alignment horizontal="center"/>
    </xf>
    <xf numFmtId="165" fontId="2" fillId="3" borderId="1" xfId="0" applyNumberFormat="1" applyFont="1" applyFill="1" applyBorder="1" applyAlignment="1">
      <alignment horizontal="center" vertical="top"/>
    </xf>
    <xf numFmtId="0" fontId="0" fillId="0" borderId="0" xfId="0" applyNumberFormat="1" applyAlignment="1">
      <alignment horizontal="left"/>
    </xf>
    <xf numFmtId="49" fontId="3" fillId="0" borderId="10" xfId="0" applyNumberFormat="1" applyFont="1" applyBorder="1"/>
    <xf numFmtId="38" fontId="2" fillId="3" borderId="8" xfId="0" applyFont="1" applyFill="1" applyBorder="1"/>
    <xf numFmtId="38" fontId="9" fillId="0" borderId="0" xfId="0" applyFont="1"/>
    <xf numFmtId="0" fontId="3" fillId="0" borderId="10" xfId="0" applyNumberFormat="1" applyFont="1" applyBorder="1" applyAlignment="1">
      <alignment horizontal="center"/>
    </xf>
    <xf numFmtId="49" fontId="3" fillId="0" borderId="0" xfId="0" applyNumberFormat="1" applyFont="1" applyAlignment="1">
      <alignment horizontal="left"/>
    </xf>
    <xf numFmtId="49" fontId="0" fillId="0" borderId="6" xfId="0" applyNumberFormat="1" applyBorder="1" applyAlignment="1">
      <alignment horizontal="center"/>
    </xf>
    <xf numFmtId="0" fontId="0" fillId="0" borderId="6" xfId="0" applyNumberFormat="1" applyBorder="1"/>
    <xf numFmtId="49" fontId="0" fillId="0" borderId="0" xfId="0" applyNumberFormat="1" applyAlignment="1">
      <alignment horizontal="left"/>
    </xf>
    <xf numFmtId="0" fontId="2" fillId="0" borderId="0" xfId="1" applyNumberFormat="1" applyFont="1" applyFill="1" applyBorder="1" applyAlignment="1" applyProtection="1">
      <alignment horizontal="center" wrapText="1"/>
    </xf>
    <xf numFmtId="38" fontId="3" fillId="5" borderId="5" xfId="1" applyNumberFormat="1" applyFont="1" applyFill="1" applyBorder="1" applyAlignment="1" applyProtection="1">
      <alignment horizontal="center"/>
    </xf>
    <xf numFmtId="38" fontId="3" fillId="5" borderId="6" xfId="1" applyNumberFormat="1" applyFont="1" applyFill="1" applyBorder="1" applyAlignment="1" applyProtection="1">
      <alignment horizontal="center"/>
    </xf>
    <xf numFmtId="38" fontId="2" fillId="5" borderId="4" xfId="1" applyNumberFormat="1" applyFont="1" applyFill="1" applyBorder="1" applyAlignment="1" applyProtection="1">
      <alignment horizontal="center"/>
    </xf>
    <xf numFmtId="38" fontId="2" fillId="5" borderId="8" xfId="0" applyFont="1" applyFill="1" applyBorder="1"/>
    <xf numFmtId="49" fontId="3" fillId="0" borderId="3" xfId="0" applyNumberFormat="1" applyFont="1" applyBorder="1" applyAlignment="1">
      <alignment horizontal="left"/>
    </xf>
    <xf numFmtId="0" fontId="1" fillId="0" borderId="0" xfId="0" applyNumberFormat="1" applyFont="1"/>
    <xf numFmtId="0" fontId="1" fillId="0" borderId="2" xfId="0" applyNumberFormat="1" applyFont="1" applyBorder="1"/>
    <xf numFmtId="38" fontId="1" fillId="0" borderId="2" xfId="0" applyFont="1" applyBorder="1" applyAlignment="1">
      <alignment horizontal="center"/>
    </xf>
    <xf numFmtId="38" fontId="1" fillId="0" borderId="2" xfId="0" applyFont="1" applyBorder="1"/>
    <xf numFmtId="0" fontId="1" fillId="0" borderId="2" xfId="0" applyNumberFormat="1" applyFont="1" applyBorder="1" applyAlignment="1">
      <alignment horizontal="center"/>
    </xf>
    <xf numFmtId="38" fontId="2" fillId="0" borderId="2" xfId="0" applyFont="1" applyBorder="1"/>
    <xf numFmtId="38" fontId="0" fillId="0" borderId="3" xfId="0" applyBorder="1"/>
    <xf numFmtId="38" fontId="0" fillId="0" borderId="3" xfId="0" applyBorder="1" applyAlignment="1">
      <alignment horizontal="right"/>
    </xf>
    <xf numFmtId="8" fontId="0" fillId="0" borderId="3" xfId="0" applyNumberFormat="1" applyBorder="1"/>
    <xf numFmtId="8" fontId="0" fillId="0" borderId="4" xfId="0" applyNumberFormat="1" applyBorder="1"/>
    <xf numFmtId="0" fontId="0" fillId="0" borderId="2" xfId="0" applyNumberFormat="1" applyBorder="1" applyAlignment="1">
      <alignment horizontal="center"/>
    </xf>
    <xf numFmtId="166" fontId="3" fillId="0" borderId="2" xfId="0" applyNumberFormat="1" applyFont="1" applyBorder="1" applyAlignment="1">
      <alignment horizontal="center"/>
    </xf>
    <xf numFmtId="0" fontId="0" fillId="0" borderId="0" xfId="0" applyNumberFormat="1" applyAlignment="1">
      <alignment wrapText="1"/>
    </xf>
    <xf numFmtId="0" fontId="0" fillId="0" borderId="0" xfId="0" applyNumberFormat="1"/>
    <xf numFmtId="0" fontId="0" fillId="0" borderId="2" xfId="0" applyNumberFormat="1" applyBorder="1" applyAlignment="1">
      <alignment horizontal="left"/>
    </xf>
    <xf numFmtId="38" fontId="3" fillId="2" borderId="1" xfId="0" applyFont="1" applyFill="1" applyBorder="1" applyAlignment="1">
      <alignment horizontal="center" wrapText="1"/>
    </xf>
    <xf numFmtId="0" fontId="1" fillId="0" borderId="0" xfId="0" applyNumberFormat="1" applyFont="1" applyAlignment="1">
      <alignment horizontal="left"/>
    </xf>
    <xf numFmtId="38" fontId="0" fillId="0" borderId="0" xfId="0" applyAlignment="1">
      <alignment wrapText="1"/>
    </xf>
    <xf numFmtId="0" fontId="3" fillId="0" borderId="10" xfId="0" applyNumberFormat="1" applyFont="1" applyBorder="1" applyAlignment="1">
      <alignment horizontal="left"/>
    </xf>
    <xf numFmtId="0" fontId="3" fillId="0" borderId="10" xfId="0" applyNumberFormat="1" applyFont="1" applyBorder="1"/>
    <xf numFmtId="0" fontId="0" fillId="0" borderId="10" xfId="0" applyNumberFormat="1" applyBorder="1"/>
    <xf numFmtId="38" fontId="10" fillId="0" borderId="0" xfId="0" applyFont="1" applyAlignment="1">
      <alignment vertical="top"/>
    </xf>
    <xf numFmtId="0" fontId="0" fillId="0" borderId="10" xfId="0" applyNumberFormat="1" applyBorder="1" applyAlignment="1">
      <alignment horizontal="left"/>
    </xf>
    <xf numFmtId="38" fontId="1" fillId="0" borderId="0" xfId="0" applyFont="1" applyAlignment="1">
      <alignment horizontal="left"/>
    </xf>
  </cellXfs>
  <cellStyles count="6">
    <cellStyle name="Comma" xfId="1" builtinId="3"/>
    <cellStyle name="Currency" xfId="5" builtinId="4"/>
    <cellStyle name="Normal" xfId="0" builtinId="0"/>
    <cellStyle name="Normal 2" xfId="2" xr:uid="{00000000-0005-0000-0000-000002000000}"/>
    <cellStyle name="Normal 2 2" xfId="4" xr:uid="{00000000-0005-0000-0000-000002000000}"/>
    <cellStyle name="Normal 3" xfId="3" xr:uid="{00000000-0005-0000-0000-000030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G:\Office%20of%20Resource%20Management\Subvention%20Management\Monthly%20Balance%20Reports\FY%2025-26\Monthly%20Folders\August%202026\Monthly%20Activity%20Reports\AAATemplateDates.xlsx" TargetMode="External"/><Relationship Id="rId1" Type="http://schemas.openxmlformats.org/officeDocument/2006/relationships/externalLinkPath" Target="AAATemplateDat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emplate"/>
    </sheetNames>
    <sheetDataSet>
      <sheetData sheetId="0">
        <row r="3">
          <cell r="A3" t="str">
            <v>CMAQ and RSTP/STBGP</v>
          </cell>
        </row>
        <row r="4">
          <cell r="A4">
            <v>46265</v>
          </cell>
        </row>
        <row r="12">
          <cell r="F12">
            <v>46234</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86"/>
  <sheetViews>
    <sheetView tabSelected="1" showOutlineSymbols="0" zoomScaleNormal="100" workbookViewId="0">
      <pane ySplit="9" topLeftCell="A10" activePane="bottomLeft" state="frozen"/>
      <selection pane="bottomLeft"/>
    </sheetView>
  </sheetViews>
  <sheetFormatPr defaultColWidth="8.85546875" defaultRowHeight="12.75"/>
  <cols>
    <col min="1" max="1" width="7.42578125" style="1" bestFit="1" customWidth="1"/>
    <col min="2" max="2" width="11.28515625" style="1" bestFit="1" customWidth="1"/>
    <col min="3" max="3" width="13.85546875" style="1" bestFit="1" customWidth="1"/>
    <col min="4" max="4" width="12" style="7" bestFit="1" customWidth="1"/>
    <col min="5" max="5" width="50.42578125" style="1" customWidth="1"/>
    <col min="6" max="6" width="19.7109375" style="1" customWidth="1"/>
    <col min="7" max="7" width="25.7109375" style="1" customWidth="1"/>
    <col min="8" max="8" width="31.28515625" style="1" customWidth="1"/>
    <col min="9" max="9" width="15.85546875" style="7" customWidth="1"/>
    <col min="10" max="10" width="18.42578125" style="7" bestFit="1" customWidth="1"/>
    <col min="11" max="11" width="17.7109375" style="1" customWidth="1"/>
    <col min="12" max="12" width="17" style="1" customWidth="1" collapsed="1"/>
    <col min="13" max="13" width="17.5703125" style="1" bestFit="1" customWidth="1"/>
    <col min="14" max="14" width="16.42578125" style="1" bestFit="1" customWidth="1" collapsed="1"/>
    <col min="15" max="15" width="15.28515625" style="1" customWidth="1" collapsed="1"/>
    <col min="16" max="16" width="12.85546875" style="1" hidden="1" customWidth="1"/>
    <col min="17" max="17" width="15" style="1" bestFit="1" customWidth="1"/>
    <col min="18" max="18" width="11.7109375" style="1" bestFit="1" customWidth="1"/>
    <col min="19" max="16384" width="8.85546875" style="1"/>
  </cols>
  <sheetData>
    <row r="1" spans="1:17">
      <c r="A1" s="61"/>
      <c r="B1" s="61"/>
      <c r="C1" s="61"/>
      <c r="D1" s="61"/>
      <c r="E1" s="61"/>
      <c r="F1" s="61" t="s">
        <v>30</v>
      </c>
      <c r="G1" s="61"/>
      <c r="H1" s="61"/>
      <c r="I1" s="61"/>
      <c r="J1" s="61"/>
      <c r="K1" s="61"/>
      <c r="L1" s="61"/>
      <c r="M1" s="61"/>
      <c r="N1" s="61"/>
      <c r="O1" s="61"/>
    </row>
    <row r="2" spans="1:17">
      <c r="A2" s="61"/>
      <c r="B2" s="61"/>
      <c r="C2" s="61"/>
      <c r="D2" s="61"/>
      <c r="E2" s="61"/>
      <c r="F2" s="61" t="s">
        <v>17</v>
      </c>
      <c r="G2" s="61"/>
      <c r="H2" s="61"/>
      <c r="I2" s="61"/>
      <c r="J2" s="61"/>
      <c r="K2" s="61"/>
      <c r="L2" s="61"/>
      <c r="M2" s="61"/>
      <c r="N2" s="61"/>
      <c r="O2" s="61"/>
    </row>
    <row r="3" spans="1:17">
      <c r="A3" s="61"/>
      <c r="B3" s="61"/>
      <c r="C3" s="61"/>
      <c r="D3" s="61"/>
      <c r="E3" s="61"/>
      <c r="F3" s="61" t="str">
        <f>[1]Template!$A$3</f>
        <v>CMAQ and RSTP/STBGP</v>
      </c>
      <c r="G3" s="61"/>
      <c r="H3" s="61"/>
      <c r="I3" s="61"/>
      <c r="J3" s="61"/>
      <c r="K3" s="61"/>
      <c r="L3" s="61"/>
      <c r="M3" s="61"/>
      <c r="N3" s="61"/>
      <c r="O3" s="61"/>
    </row>
    <row r="4" spans="1:17">
      <c r="A4" s="61"/>
      <c r="B4" s="61"/>
      <c r="C4" s="61"/>
      <c r="D4" s="61"/>
      <c r="E4" s="61"/>
      <c r="F4" s="92">
        <f>[1]Template!$A$4</f>
        <v>46265</v>
      </c>
      <c r="G4" s="61" t="s">
        <v>5</v>
      </c>
      <c r="H4" s="61"/>
      <c r="I4" s="61"/>
      <c r="J4" s="61"/>
      <c r="K4" s="61"/>
      <c r="L4" s="61"/>
      <c r="M4" s="61"/>
      <c r="N4" s="61"/>
      <c r="O4" s="61"/>
    </row>
    <row r="6" spans="1:17" ht="13.5" thickBot="1"/>
    <row r="7" spans="1:17" s="7" customFormat="1">
      <c r="A7" s="2"/>
      <c r="B7" s="3"/>
      <c r="C7" s="3"/>
      <c r="D7" s="3"/>
      <c r="E7" s="4"/>
      <c r="F7" s="4"/>
      <c r="G7" s="3"/>
      <c r="H7" s="5"/>
      <c r="I7" s="5"/>
      <c r="J7" s="5"/>
      <c r="K7" s="5"/>
      <c r="L7" s="6"/>
      <c r="M7" s="62"/>
      <c r="N7" s="6"/>
      <c r="O7" s="104"/>
      <c r="P7" s="82"/>
    </row>
    <row r="8" spans="1:17" s="7" customFormat="1">
      <c r="A8" s="37"/>
      <c r="B8" s="38"/>
      <c r="C8" s="38"/>
      <c r="D8" s="38" t="s">
        <v>7</v>
      </c>
      <c r="E8" s="39"/>
      <c r="F8" s="39"/>
      <c r="G8" s="38"/>
      <c r="H8" s="40"/>
      <c r="I8" s="40" t="s">
        <v>0</v>
      </c>
      <c r="J8" s="40" t="s">
        <v>43</v>
      </c>
      <c r="K8" s="40" t="s">
        <v>27</v>
      </c>
      <c r="L8" s="63"/>
      <c r="M8" s="64" t="s">
        <v>28</v>
      </c>
      <c r="N8" s="90" t="s">
        <v>29</v>
      </c>
      <c r="O8" s="105"/>
      <c r="P8" s="83"/>
    </row>
    <row r="9" spans="1:17" s="7" customFormat="1" ht="14.25">
      <c r="A9" s="8" t="s">
        <v>8</v>
      </c>
      <c r="B9" s="9" t="s">
        <v>9</v>
      </c>
      <c r="C9" s="9" t="s">
        <v>3</v>
      </c>
      <c r="D9" s="9" t="s">
        <v>10</v>
      </c>
      <c r="E9" s="9" t="s">
        <v>1</v>
      </c>
      <c r="F9" s="9"/>
      <c r="G9" s="9"/>
      <c r="H9" s="10"/>
      <c r="I9" s="10" t="s">
        <v>13</v>
      </c>
      <c r="J9" s="10"/>
      <c r="K9" s="10" t="s">
        <v>13</v>
      </c>
      <c r="L9" s="41" t="s">
        <v>14</v>
      </c>
      <c r="M9" s="41" t="s">
        <v>25</v>
      </c>
      <c r="N9" s="41" t="s">
        <v>26</v>
      </c>
      <c r="O9" s="106" t="s">
        <v>42</v>
      </c>
      <c r="P9" s="84" t="s">
        <v>36</v>
      </c>
    </row>
    <row r="10" spans="1:17">
      <c r="A10" s="11"/>
      <c r="C10" s="12"/>
      <c r="H10" s="13"/>
      <c r="I10" s="42"/>
      <c r="J10" s="42"/>
      <c r="K10" s="42"/>
      <c r="L10" s="13"/>
      <c r="M10" s="13"/>
      <c r="N10" s="13"/>
      <c r="O10" s="13"/>
      <c r="P10" s="85"/>
    </row>
    <row r="11" spans="1:17">
      <c r="A11" s="74" t="s">
        <v>6</v>
      </c>
      <c r="B11" s="15">
        <v>6049</v>
      </c>
      <c r="C11" s="15"/>
      <c r="E11" s="16" t="s">
        <v>30</v>
      </c>
      <c r="G11" s="15"/>
      <c r="H11" s="17"/>
      <c r="I11" s="42"/>
      <c r="J11" s="42"/>
      <c r="K11" s="42"/>
      <c r="L11" s="13"/>
      <c r="M11" s="13"/>
      <c r="N11" s="13"/>
      <c r="O11" s="13"/>
      <c r="P11" s="85"/>
    </row>
    <row r="12" spans="1:17">
      <c r="A12" s="74" t="s">
        <v>39</v>
      </c>
      <c r="B12" s="15">
        <v>6049</v>
      </c>
      <c r="C12" s="15"/>
      <c r="E12" s="16"/>
      <c r="G12" s="15"/>
      <c r="H12" s="17"/>
      <c r="I12" s="42"/>
      <c r="J12" s="42"/>
      <c r="K12" s="42"/>
      <c r="L12" s="13"/>
      <c r="M12" s="13"/>
      <c r="N12" s="13"/>
      <c r="O12" s="13"/>
      <c r="P12" s="85"/>
      <c r="Q12" s="29"/>
    </row>
    <row r="13" spans="1:17">
      <c r="A13" s="95">
        <v>11</v>
      </c>
      <c r="B13" s="15">
        <v>6049</v>
      </c>
      <c r="C13" s="15"/>
      <c r="E13" s="16" t="s">
        <v>18</v>
      </c>
      <c r="F13" s="92">
        <f>[1]Template!$F$12</f>
        <v>46234</v>
      </c>
      <c r="G13" s="15"/>
      <c r="H13" s="17"/>
      <c r="I13" s="42"/>
      <c r="J13" s="42"/>
      <c r="K13" s="42"/>
      <c r="L13" s="13"/>
      <c r="M13" s="13"/>
      <c r="N13" s="13"/>
      <c r="O13" s="13"/>
      <c r="P13" s="85"/>
    </row>
    <row r="14" spans="1:17">
      <c r="A14" s="74" t="s">
        <v>40</v>
      </c>
      <c r="B14" s="94">
        <v>6049</v>
      </c>
      <c r="C14" s="15"/>
      <c r="E14" s="1" t="s">
        <v>15</v>
      </c>
      <c r="F14" s="16"/>
      <c r="G14" s="18"/>
      <c r="H14" s="19"/>
      <c r="I14" s="42"/>
      <c r="J14" s="42"/>
      <c r="K14" s="42"/>
      <c r="L14" s="13">
        <v>482864545.20999998</v>
      </c>
      <c r="M14" s="13">
        <v>271457972.13999999</v>
      </c>
      <c r="N14" s="13">
        <v>82837226.999999985</v>
      </c>
      <c r="O14" s="13">
        <v>1136936.1455999999</v>
      </c>
      <c r="P14" s="85">
        <v>0</v>
      </c>
      <c r="Q14" s="29"/>
    </row>
    <row r="15" spans="1:17">
      <c r="A15" s="14"/>
      <c r="B15" s="18"/>
      <c r="C15" s="15"/>
      <c r="F15" s="16"/>
      <c r="G15" s="18"/>
      <c r="H15" s="19"/>
      <c r="I15" s="42"/>
      <c r="J15" s="42"/>
      <c r="K15" s="42"/>
      <c r="L15" s="13"/>
      <c r="M15" s="13"/>
      <c r="N15" s="13"/>
      <c r="O15" s="13"/>
      <c r="P15" s="85"/>
    </row>
    <row r="16" spans="1:17">
      <c r="A16" s="14"/>
      <c r="B16" s="18"/>
      <c r="C16" s="15"/>
      <c r="E16" s="16" t="s">
        <v>38</v>
      </c>
      <c r="H16" s="13"/>
      <c r="I16" s="43"/>
      <c r="J16" s="42"/>
      <c r="K16" s="42"/>
      <c r="L16" s="13"/>
      <c r="M16" s="13"/>
      <c r="N16" s="13"/>
      <c r="O16" s="13"/>
      <c r="P16" s="85"/>
      <c r="Q16" s="29"/>
    </row>
    <row r="17" spans="1:17">
      <c r="A17" s="14"/>
      <c r="B17" s="18"/>
      <c r="C17" s="15"/>
      <c r="E17" s="97"/>
      <c r="F17" s="16"/>
      <c r="G17" s="109"/>
      <c r="H17" s="110"/>
      <c r="I17" s="111"/>
      <c r="J17" s="42"/>
      <c r="K17" s="42"/>
      <c r="L17" s="13"/>
      <c r="M17" s="13"/>
      <c r="N17" s="13"/>
      <c r="O17" s="13"/>
      <c r="P17" s="85"/>
      <c r="Q17" s="29"/>
    </row>
    <row r="18" spans="1:17">
      <c r="A18" s="14"/>
      <c r="B18" s="18"/>
      <c r="C18" s="15"/>
      <c r="E18" s="91"/>
      <c r="F18" s="16"/>
      <c r="G18" s="109"/>
      <c r="H18" s="110"/>
      <c r="I18" s="111"/>
      <c r="J18" s="111"/>
      <c r="K18" s="120"/>
      <c r="L18" s="13"/>
      <c r="M18" s="13"/>
      <c r="N18" s="13"/>
      <c r="O18" s="13"/>
      <c r="P18" s="85"/>
      <c r="Q18" s="29"/>
    </row>
    <row r="19" spans="1:17">
      <c r="A19" s="14"/>
      <c r="B19" s="18"/>
      <c r="C19" s="15"/>
      <c r="E19" s="97"/>
      <c r="F19" s="16"/>
      <c r="G19" s="109"/>
      <c r="H19" s="110"/>
      <c r="I19" s="111"/>
      <c r="J19" s="111"/>
      <c r="K19" s="42"/>
      <c r="L19" s="13"/>
      <c r="M19" s="13"/>
      <c r="N19" s="13"/>
      <c r="O19" s="13"/>
      <c r="P19" s="85"/>
      <c r="Q19" s="29"/>
    </row>
    <row r="20" spans="1:17">
      <c r="A20" s="14"/>
      <c r="B20" s="18"/>
      <c r="C20" s="15"/>
      <c r="E20"/>
      <c r="F20" s="91"/>
      <c r="G20" s="91"/>
      <c r="H20" s="112"/>
      <c r="I20" s="113"/>
      <c r="J20" s="113"/>
      <c r="K20" s="42"/>
      <c r="L20" s="13"/>
      <c r="M20" s="13"/>
      <c r="N20" s="13"/>
      <c r="O20" s="13"/>
      <c r="P20" s="85"/>
      <c r="Q20" s="29"/>
    </row>
    <row r="21" spans="1:17">
      <c r="A21" s="14"/>
      <c r="B21" s="18"/>
      <c r="C21" s="15"/>
      <c r="E21" s="91"/>
      <c r="F21" s="16"/>
      <c r="G21" s="109"/>
      <c r="H21" s="110"/>
      <c r="I21" s="111"/>
      <c r="J21" s="111"/>
      <c r="K21" s="42"/>
      <c r="L21" s="13"/>
      <c r="M21" s="13"/>
      <c r="N21" s="13"/>
      <c r="O21" s="13"/>
      <c r="P21" s="85"/>
      <c r="Q21" s="29"/>
    </row>
    <row r="22" spans="1:17">
      <c r="A22" s="14"/>
      <c r="B22" s="18"/>
      <c r="C22" s="18"/>
      <c r="D22" s="57"/>
      <c r="F22" s="16"/>
      <c r="G22" s="18"/>
      <c r="H22" s="19"/>
      <c r="I22" s="58"/>
      <c r="J22" s="58"/>
      <c r="K22" s="58"/>
      <c r="L22" s="13"/>
      <c r="M22" s="13"/>
      <c r="N22" s="13"/>
      <c r="O22" s="13"/>
      <c r="P22" s="85"/>
    </row>
    <row r="23" spans="1:17">
      <c r="A23" s="11"/>
      <c r="C23" s="12"/>
      <c r="E23" s="20" t="s">
        <v>19</v>
      </c>
      <c r="F23" s="21" t="s">
        <v>11</v>
      </c>
      <c r="G23" s="21" t="s">
        <v>12</v>
      </c>
      <c r="H23" s="22" t="s">
        <v>4</v>
      </c>
      <c r="I23" s="59"/>
      <c r="J23" s="59"/>
      <c r="K23" s="59"/>
      <c r="L23" s="23">
        <f>SUM(L14:L22)</f>
        <v>482864545.20999998</v>
      </c>
      <c r="M23" s="23">
        <f>SUM(M14,M16:M22)</f>
        <v>271457972.13999999</v>
      </c>
      <c r="N23" s="23">
        <f>SUM(N14,N16:N22)</f>
        <v>82837226.999999985</v>
      </c>
      <c r="O23" s="23">
        <f>SUM(O14,O16:O22)</f>
        <v>1136936.1455999999</v>
      </c>
      <c r="P23" s="86">
        <f>SUM(P14,P16:P22)</f>
        <v>0</v>
      </c>
    </row>
    <row r="24" spans="1:17">
      <c r="A24" s="11"/>
      <c r="C24" s="12"/>
      <c r="E24" s="18"/>
      <c r="F24" s="24"/>
      <c r="G24" s="24"/>
      <c r="H24" s="24"/>
      <c r="I24" s="17"/>
      <c r="J24" s="17"/>
      <c r="K24" s="17"/>
      <c r="L24" s="13"/>
      <c r="M24" s="13"/>
      <c r="N24" s="13"/>
      <c r="O24" s="13"/>
      <c r="P24" s="87"/>
    </row>
    <row r="25" spans="1:17">
      <c r="A25" s="11"/>
      <c r="C25" s="12"/>
      <c r="E25" s="25" t="s">
        <v>20</v>
      </c>
      <c r="F25" s="24"/>
      <c r="G25" s="24"/>
      <c r="H25" s="18"/>
      <c r="I25" s="60"/>
      <c r="J25" s="17"/>
      <c r="K25" s="17"/>
      <c r="L25" s="76"/>
      <c r="M25" s="76"/>
      <c r="N25" s="76"/>
      <c r="O25" s="76"/>
      <c r="P25" s="87"/>
    </row>
    <row r="26" spans="1:17">
      <c r="A26" s="11"/>
      <c r="C26" s="12"/>
      <c r="E26" s="16"/>
      <c r="F26" s="24"/>
      <c r="G26" s="24"/>
      <c r="H26" s="18"/>
      <c r="I26" s="60"/>
      <c r="J26" s="17"/>
      <c r="K26" s="17"/>
      <c r="L26" s="13"/>
      <c r="M26" s="13"/>
      <c r="N26" s="13"/>
      <c r="O26" s="13"/>
      <c r="P26" s="87"/>
    </row>
    <row r="27" spans="1:17">
      <c r="A27" s="11"/>
      <c r="C27" s="12"/>
      <c r="E27" s="16" t="s">
        <v>16</v>
      </c>
      <c r="F27" s="24"/>
      <c r="G27" s="24"/>
      <c r="H27" s="18"/>
      <c r="I27" s="60"/>
      <c r="J27" s="17"/>
      <c r="K27" s="17"/>
      <c r="L27" s="13"/>
      <c r="M27" s="13"/>
      <c r="N27" s="13"/>
      <c r="O27" s="13"/>
      <c r="P27" s="87"/>
    </row>
    <row r="28" spans="1:17">
      <c r="A28" s="74"/>
      <c r="B28" s="94"/>
      <c r="C28" s="12"/>
      <c r="D28" s="12"/>
      <c r="E28"/>
      <c r="F28" s="24"/>
      <c r="G28" s="18"/>
      <c r="H28" s="24"/>
      <c r="I28" s="98"/>
      <c r="J28" s="98"/>
      <c r="K28" s="100"/>
      <c r="L28" s="13"/>
      <c r="M28" s="13"/>
      <c r="N28" s="13"/>
      <c r="O28" s="13"/>
      <c r="P28" s="87"/>
    </row>
    <row r="29" spans="1:17">
      <c r="A29" s="74" t="s">
        <v>6</v>
      </c>
      <c r="B29" s="15">
        <v>6049</v>
      </c>
      <c r="C29" s="12" t="s">
        <v>60</v>
      </c>
      <c r="D29" s="12" t="s">
        <v>106</v>
      </c>
      <c r="E29" t="s">
        <v>107</v>
      </c>
      <c r="F29" s="24" t="s">
        <v>115</v>
      </c>
      <c r="G29" s="18" t="s">
        <v>108</v>
      </c>
      <c r="H29" s="24" t="s">
        <v>109</v>
      </c>
      <c r="I29" s="98" t="s">
        <v>110</v>
      </c>
      <c r="J29" s="127" t="s">
        <v>117</v>
      </c>
      <c r="K29" s="100" t="s">
        <v>119</v>
      </c>
      <c r="L29" s="13"/>
      <c r="M29" s="13">
        <v>95000</v>
      </c>
      <c r="N29" s="13"/>
      <c r="O29" s="13"/>
      <c r="P29" s="87"/>
    </row>
    <row r="30" spans="1:17">
      <c r="A30" s="74" t="s">
        <v>6</v>
      </c>
      <c r="B30" s="15">
        <v>6049</v>
      </c>
      <c r="C30" s="12" t="s">
        <v>60</v>
      </c>
      <c r="D30" s="12" t="s">
        <v>111</v>
      </c>
      <c r="E30" t="s">
        <v>112</v>
      </c>
      <c r="F30" s="24" t="s">
        <v>116</v>
      </c>
      <c r="G30" s="18" t="s">
        <v>113</v>
      </c>
      <c r="H30" s="24" t="s">
        <v>114</v>
      </c>
      <c r="I30" s="98" t="s">
        <v>53</v>
      </c>
      <c r="J30" s="127" t="s">
        <v>118</v>
      </c>
      <c r="K30" s="100"/>
      <c r="L30" s="13">
        <v>7824000</v>
      </c>
      <c r="M30" s="13"/>
      <c r="N30" s="13"/>
      <c r="O30" s="13"/>
      <c r="P30" s="87"/>
    </row>
    <row r="31" spans="1:17">
      <c r="A31" s="74" t="s">
        <v>6</v>
      </c>
      <c r="B31" s="15">
        <v>6049</v>
      </c>
      <c r="C31" s="12" t="s">
        <v>60</v>
      </c>
      <c r="D31" s="12" t="s">
        <v>120</v>
      </c>
      <c r="E31" t="s">
        <v>121</v>
      </c>
      <c r="F31" s="24" t="s">
        <v>122</v>
      </c>
      <c r="G31" s="18" t="s">
        <v>123</v>
      </c>
      <c r="H31" s="24" t="s">
        <v>124</v>
      </c>
      <c r="I31" s="98" t="s">
        <v>125</v>
      </c>
      <c r="J31" s="128" t="s">
        <v>142</v>
      </c>
      <c r="K31" s="100" t="s">
        <v>119</v>
      </c>
      <c r="L31" s="13"/>
      <c r="M31" s="13">
        <v>522000</v>
      </c>
      <c r="N31" s="13"/>
      <c r="O31" s="13"/>
      <c r="P31" s="87"/>
    </row>
    <row r="32" spans="1:17">
      <c r="A32" s="74" t="s">
        <v>6</v>
      </c>
      <c r="B32" s="15">
        <v>6049</v>
      </c>
      <c r="C32" s="12" t="s">
        <v>60</v>
      </c>
      <c r="D32" s="12" t="s">
        <v>106</v>
      </c>
      <c r="E32" t="s">
        <v>126</v>
      </c>
      <c r="F32" s="24" t="s">
        <v>127</v>
      </c>
      <c r="G32" s="18" t="s">
        <v>128</v>
      </c>
      <c r="H32" s="24" t="s">
        <v>129</v>
      </c>
      <c r="I32" s="98" t="s">
        <v>87</v>
      </c>
      <c r="J32" s="129" t="s">
        <v>143</v>
      </c>
      <c r="K32" s="100" t="s">
        <v>147</v>
      </c>
      <c r="L32" s="13"/>
      <c r="M32" s="13">
        <v>570000</v>
      </c>
      <c r="N32" s="13"/>
      <c r="O32" s="13"/>
      <c r="P32" s="87"/>
    </row>
    <row r="33" spans="1:16">
      <c r="A33" s="74" t="s">
        <v>6</v>
      </c>
      <c r="B33" s="15">
        <v>6049</v>
      </c>
      <c r="C33" s="12" t="s">
        <v>60</v>
      </c>
      <c r="D33" s="12" t="s">
        <v>111</v>
      </c>
      <c r="E33" t="s">
        <v>130</v>
      </c>
      <c r="F33" s="24" t="s">
        <v>131</v>
      </c>
      <c r="G33" s="18" t="s">
        <v>132</v>
      </c>
      <c r="H33" s="24" t="s">
        <v>133</v>
      </c>
      <c r="I33" s="98" t="s">
        <v>134</v>
      </c>
      <c r="J33" s="129" t="s">
        <v>144</v>
      </c>
      <c r="K33" s="100"/>
      <c r="L33" s="13">
        <v>1055000</v>
      </c>
      <c r="M33" s="13"/>
      <c r="N33" s="13"/>
      <c r="O33" s="13"/>
      <c r="P33" s="87"/>
    </row>
    <row r="34" spans="1:16">
      <c r="A34" s="74" t="s">
        <v>6</v>
      </c>
      <c r="B34" s="15">
        <v>6049</v>
      </c>
      <c r="C34" s="12" t="s">
        <v>60</v>
      </c>
      <c r="D34" s="12" t="s">
        <v>111</v>
      </c>
      <c r="E34" t="s">
        <v>130</v>
      </c>
      <c r="F34" s="24" t="s">
        <v>135</v>
      </c>
      <c r="G34" s="18" t="s">
        <v>136</v>
      </c>
      <c r="H34" s="24" t="s">
        <v>137</v>
      </c>
      <c r="I34" s="98" t="s">
        <v>53</v>
      </c>
      <c r="J34" s="129" t="s">
        <v>145</v>
      </c>
      <c r="K34" s="100"/>
      <c r="L34" s="13">
        <v>1930840</v>
      </c>
      <c r="M34" s="13"/>
      <c r="N34" s="13"/>
      <c r="O34" s="13"/>
      <c r="P34" s="87"/>
    </row>
    <row r="35" spans="1:16">
      <c r="A35" s="74" t="s">
        <v>6</v>
      </c>
      <c r="B35" s="15">
        <v>6049</v>
      </c>
      <c r="C35" s="12" t="s">
        <v>60</v>
      </c>
      <c r="D35" s="12" t="s">
        <v>138</v>
      </c>
      <c r="E35" t="s">
        <v>130</v>
      </c>
      <c r="F35" s="24" t="s">
        <v>139</v>
      </c>
      <c r="G35" s="18" t="s">
        <v>140</v>
      </c>
      <c r="H35" s="24" t="s">
        <v>141</v>
      </c>
      <c r="I35" s="98" t="s">
        <v>87</v>
      </c>
      <c r="J35" s="129" t="s">
        <v>146</v>
      </c>
      <c r="K35" s="100" t="s">
        <v>148</v>
      </c>
      <c r="L35" s="13"/>
      <c r="M35" s="13">
        <v>22488000</v>
      </c>
      <c r="N35" s="13"/>
      <c r="O35" s="13"/>
      <c r="P35" s="87"/>
    </row>
    <row r="36" spans="1:16">
      <c r="A36" s="74" t="s">
        <v>6</v>
      </c>
      <c r="B36" s="15">
        <v>6049</v>
      </c>
      <c r="C36" s="12" t="s">
        <v>60</v>
      </c>
      <c r="D36" s="12" t="s">
        <v>138</v>
      </c>
      <c r="E36" t="s">
        <v>130</v>
      </c>
      <c r="F36" s="24" t="s">
        <v>139</v>
      </c>
      <c r="G36" s="18" t="s">
        <v>140</v>
      </c>
      <c r="H36" s="24" t="s">
        <v>141</v>
      </c>
      <c r="I36" s="98" t="s">
        <v>53</v>
      </c>
      <c r="J36" s="129" t="s">
        <v>146</v>
      </c>
      <c r="K36" s="100"/>
      <c r="L36" s="13">
        <v>2400000</v>
      </c>
      <c r="M36" s="13"/>
      <c r="N36" s="13"/>
      <c r="O36" s="13"/>
      <c r="P36" s="87"/>
    </row>
    <row r="37" spans="1:16">
      <c r="A37" s="74" t="s">
        <v>6</v>
      </c>
      <c r="B37" s="15">
        <v>6049</v>
      </c>
      <c r="C37" s="12" t="s">
        <v>60</v>
      </c>
      <c r="D37" s="12" t="s">
        <v>138</v>
      </c>
      <c r="E37" t="s">
        <v>130</v>
      </c>
      <c r="F37" s="24" t="s">
        <v>149</v>
      </c>
      <c r="G37" s="18" t="s">
        <v>150</v>
      </c>
      <c r="H37" s="24" t="s">
        <v>151</v>
      </c>
      <c r="I37" s="98" t="s">
        <v>87</v>
      </c>
      <c r="J37" s="129" t="s">
        <v>152</v>
      </c>
      <c r="K37" s="100" t="s">
        <v>147</v>
      </c>
      <c r="L37" s="13"/>
      <c r="M37" s="13">
        <v>649000</v>
      </c>
      <c r="N37" s="13"/>
      <c r="O37" s="13"/>
      <c r="P37" s="87"/>
    </row>
    <row r="38" spans="1:16">
      <c r="A38" s="74" t="s">
        <v>6</v>
      </c>
      <c r="B38" s="15">
        <v>6049</v>
      </c>
      <c r="C38" s="12" t="s">
        <v>60</v>
      </c>
      <c r="D38" s="12" t="s">
        <v>106</v>
      </c>
      <c r="E38" t="s">
        <v>153</v>
      </c>
      <c r="F38" s="24" t="s">
        <v>154</v>
      </c>
      <c r="G38" s="18" t="s">
        <v>155</v>
      </c>
      <c r="H38" s="24" t="s">
        <v>156</v>
      </c>
      <c r="I38" s="98" t="s">
        <v>125</v>
      </c>
      <c r="J38" s="129" t="s">
        <v>143</v>
      </c>
      <c r="K38" s="100" t="s">
        <v>119</v>
      </c>
      <c r="L38" s="13"/>
      <c r="M38" s="13">
        <v>125000</v>
      </c>
      <c r="N38" s="13"/>
      <c r="O38" s="13"/>
      <c r="P38" s="87"/>
    </row>
    <row r="39" spans="1:16">
      <c r="A39" s="74" t="s">
        <v>6</v>
      </c>
      <c r="B39" s="15">
        <v>6049</v>
      </c>
      <c r="C39" s="12" t="s">
        <v>60</v>
      </c>
      <c r="D39" s="12" t="s">
        <v>111</v>
      </c>
      <c r="E39" t="s">
        <v>157</v>
      </c>
      <c r="F39" s="24" t="s">
        <v>158</v>
      </c>
      <c r="G39" s="18" t="s">
        <v>159</v>
      </c>
      <c r="H39" s="24" t="s">
        <v>160</v>
      </c>
      <c r="I39" s="98" t="s">
        <v>87</v>
      </c>
      <c r="J39" s="129" t="s">
        <v>172</v>
      </c>
      <c r="K39" s="100" t="s">
        <v>147</v>
      </c>
      <c r="L39" s="13"/>
      <c r="M39" s="13">
        <v>2157000</v>
      </c>
      <c r="N39" s="13"/>
      <c r="O39" s="13"/>
      <c r="P39" s="87"/>
    </row>
    <row r="40" spans="1:16">
      <c r="A40" s="74" t="s">
        <v>6</v>
      </c>
      <c r="B40" s="15">
        <v>6049</v>
      </c>
      <c r="C40" s="12" t="s">
        <v>60</v>
      </c>
      <c r="D40" s="12" t="s">
        <v>138</v>
      </c>
      <c r="E40" t="s">
        <v>161</v>
      </c>
      <c r="F40" s="24" t="s">
        <v>162</v>
      </c>
      <c r="G40" s="18" t="s">
        <v>163</v>
      </c>
      <c r="H40" s="24" t="s">
        <v>164</v>
      </c>
      <c r="I40" s="98" t="s">
        <v>53</v>
      </c>
      <c r="J40" s="129" t="s">
        <v>173</v>
      </c>
      <c r="K40" s="100"/>
      <c r="L40" s="13">
        <v>4022409</v>
      </c>
      <c r="M40" s="13"/>
      <c r="N40" s="13"/>
      <c r="O40" s="13"/>
      <c r="P40" s="87"/>
    </row>
    <row r="41" spans="1:16">
      <c r="A41" s="74" t="s">
        <v>6</v>
      </c>
      <c r="B41" s="15">
        <v>6049</v>
      </c>
      <c r="C41" s="12" t="s">
        <v>94</v>
      </c>
      <c r="D41" s="12" t="s">
        <v>138</v>
      </c>
      <c r="E41" t="s">
        <v>165</v>
      </c>
      <c r="F41" s="24" t="s">
        <v>166</v>
      </c>
      <c r="G41" s="18" t="s">
        <v>167</v>
      </c>
      <c r="H41" s="24" t="s">
        <v>168</v>
      </c>
      <c r="I41" s="98" t="s">
        <v>87</v>
      </c>
      <c r="J41" s="129" t="s">
        <v>174</v>
      </c>
      <c r="K41" s="100" t="s">
        <v>176</v>
      </c>
      <c r="L41" s="13"/>
      <c r="M41" s="13">
        <v>3300000</v>
      </c>
      <c r="N41" s="13"/>
      <c r="O41" s="13"/>
      <c r="P41" s="87"/>
    </row>
    <row r="42" spans="1:16">
      <c r="A42" s="74" t="s">
        <v>6</v>
      </c>
      <c r="B42" s="15">
        <v>6049</v>
      </c>
      <c r="C42" s="12" t="s">
        <v>94</v>
      </c>
      <c r="D42" s="12" t="s">
        <v>58</v>
      </c>
      <c r="E42" t="s">
        <v>165</v>
      </c>
      <c r="F42" s="24" t="s">
        <v>169</v>
      </c>
      <c r="G42" s="18" t="s">
        <v>170</v>
      </c>
      <c r="H42" s="24" t="s">
        <v>171</v>
      </c>
      <c r="I42" s="98" t="s">
        <v>87</v>
      </c>
      <c r="J42" s="129" t="s">
        <v>175</v>
      </c>
      <c r="K42" s="100" t="s">
        <v>176</v>
      </c>
      <c r="L42" s="13"/>
      <c r="M42" s="13">
        <v>326000</v>
      </c>
      <c r="N42" s="13"/>
      <c r="O42" s="13"/>
      <c r="P42" s="87"/>
    </row>
    <row r="43" spans="1:16">
      <c r="A43" s="74" t="s">
        <v>6</v>
      </c>
      <c r="B43" s="94">
        <v>6049</v>
      </c>
      <c r="C43" s="12" t="s">
        <v>94</v>
      </c>
      <c r="D43" s="12" t="s">
        <v>58</v>
      </c>
      <c r="E43" t="s">
        <v>165</v>
      </c>
      <c r="F43" s="24" t="s">
        <v>169</v>
      </c>
      <c r="G43" s="18" t="s">
        <v>170</v>
      </c>
      <c r="H43" s="24" t="s">
        <v>171</v>
      </c>
      <c r="I43" s="46" t="s">
        <v>53</v>
      </c>
      <c r="J43" s="130" t="s">
        <v>175</v>
      </c>
      <c r="K43" s="100"/>
      <c r="L43" s="13">
        <v>317000</v>
      </c>
      <c r="M43" s="13"/>
      <c r="N43" s="13"/>
      <c r="O43" s="13"/>
      <c r="P43" s="87"/>
    </row>
    <row r="44" spans="1:16">
      <c r="A44" s="74" t="s">
        <v>6</v>
      </c>
      <c r="B44" s="94">
        <v>6049</v>
      </c>
      <c r="C44" s="12" t="s">
        <v>94</v>
      </c>
      <c r="D44" s="12" t="s">
        <v>106</v>
      </c>
      <c r="E44" t="s">
        <v>177</v>
      </c>
      <c r="F44" s="24" t="s">
        <v>189</v>
      </c>
      <c r="G44" s="18" t="s">
        <v>178</v>
      </c>
      <c r="H44" s="24" t="s">
        <v>179</v>
      </c>
      <c r="I44" s="46" t="s">
        <v>53</v>
      </c>
      <c r="J44" s="130" t="s">
        <v>193</v>
      </c>
      <c r="K44" s="100"/>
      <c r="L44" s="13">
        <v>443000</v>
      </c>
      <c r="M44" s="13"/>
      <c r="N44" s="13"/>
      <c r="O44" s="13"/>
      <c r="P44" s="87"/>
    </row>
    <row r="45" spans="1:16">
      <c r="A45" s="74" t="s">
        <v>39</v>
      </c>
      <c r="B45" s="94">
        <v>6049</v>
      </c>
      <c r="C45" s="12" t="s">
        <v>180</v>
      </c>
      <c r="D45" s="12" t="s">
        <v>181</v>
      </c>
      <c r="E45" t="s">
        <v>182</v>
      </c>
      <c r="F45" s="24" t="s">
        <v>190</v>
      </c>
      <c r="G45" s="18" t="s">
        <v>183</v>
      </c>
      <c r="H45" s="24" t="s">
        <v>184</v>
      </c>
      <c r="I45" s="46" t="s">
        <v>87</v>
      </c>
      <c r="J45" s="130" t="s">
        <v>194</v>
      </c>
      <c r="K45" s="100" t="s">
        <v>196</v>
      </c>
      <c r="L45" s="13"/>
      <c r="M45" s="13">
        <v>443000</v>
      </c>
      <c r="N45" s="13"/>
      <c r="O45" s="13"/>
      <c r="P45" s="87"/>
    </row>
    <row r="46" spans="1:16">
      <c r="A46" s="74" t="s">
        <v>192</v>
      </c>
      <c r="B46" s="94">
        <v>6049</v>
      </c>
      <c r="C46" s="12" t="s">
        <v>185</v>
      </c>
      <c r="D46" s="12" t="s">
        <v>78</v>
      </c>
      <c r="E46" t="s">
        <v>186</v>
      </c>
      <c r="F46" s="24" t="s">
        <v>191</v>
      </c>
      <c r="G46" s="18" t="s">
        <v>187</v>
      </c>
      <c r="H46" s="24" t="s">
        <v>188</v>
      </c>
      <c r="I46" s="46" t="s">
        <v>87</v>
      </c>
      <c r="J46" s="130" t="s">
        <v>195</v>
      </c>
      <c r="K46" s="100" t="s">
        <v>197</v>
      </c>
      <c r="L46" s="13"/>
      <c r="M46" s="13">
        <v>541000</v>
      </c>
      <c r="N46" s="13"/>
      <c r="O46" s="13"/>
      <c r="P46" s="87"/>
    </row>
    <row r="47" spans="1:16">
      <c r="A47" s="74" t="s">
        <v>192</v>
      </c>
      <c r="B47" s="94">
        <v>6049</v>
      </c>
      <c r="C47" s="12" t="s">
        <v>185</v>
      </c>
      <c r="D47" s="12" t="s">
        <v>198</v>
      </c>
      <c r="E47" t="s">
        <v>199</v>
      </c>
      <c r="F47" s="24" t="s">
        <v>200</v>
      </c>
      <c r="G47" s="18" t="s">
        <v>201</v>
      </c>
      <c r="H47" s="24" t="s">
        <v>202</v>
      </c>
      <c r="I47" s="98" t="s">
        <v>69</v>
      </c>
      <c r="J47" s="131" t="s">
        <v>207</v>
      </c>
      <c r="K47" s="100"/>
      <c r="L47" s="13">
        <v>708000</v>
      </c>
      <c r="M47" s="13"/>
      <c r="N47" s="13"/>
      <c r="O47" s="13"/>
      <c r="P47" s="87"/>
    </row>
    <row r="48" spans="1:16">
      <c r="A48" s="74" t="s">
        <v>192</v>
      </c>
      <c r="B48" s="94">
        <v>6049</v>
      </c>
      <c r="C48" s="12" t="s">
        <v>185</v>
      </c>
      <c r="D48" s="12" t="s">
        <v>198</v>
      </c>
      <c r="E48" t="s">
        <v>203</v>
      </c>
      <c r="F48" s="24" t="s">
        <v>204</v>
      </c>
      <c r="G48" s="18" t="s">
        <v>205</v>
      </c>
      <c r="H48" s="24" t="s">
        <v>206</v>
      </c>
      <c r="I48" s="98" t="s">
        <v>53</v>
      </c>
      <c r="J48" s="131" t="s">
        <v>208</v>
      </c>
      <c r="K48" s="100"/>
      <c r="L48" s="13">
        <v>316000</v>
      </c>
      <c r="M48" s="13"/>
      <c r="N48" s="13"/>
      <c r="O48" s="13"/>
      <c r="P48" s="87"/>
    </row>
    <row r="49" spans="1:17">
      <c r="A49" s="74" t="s">
        <v>40</v>
      </c>
      <c r="B49" s="94">
        <v>6049</v>
      </c>
      <c r="C49" s="12" t="s">
        <v>71</v>
      </c>
      <c r="D49" s="12" t="s">
        <v>138</v>
      </c>
      <c r="E49" t="s">
        <v>209</v>
      </c>
      <c r="F49" s="24" t="s">
        <v>210</v>
      </c>
      <c r="G49" s="18" t="s">
        <v>211</v>
      </c>
      <c r="H49" s="24" t="s">
        <v>212</v>
      </c>
      <c r="I49" s="98" t="s">
        <v>87</v>
      </c>
      <c r="J49" s="127" t="s">
        <v>217</v>
      </c>
      <c r="K49" s="100" t="s">
        <v>147</v>
      </c>
      <c r="L49" s="13"/>
      <c r="M49" s="13">
        <v>30000000</v>
      </c>
      <c r="N49" s="13"/>
      <c r="O49" s="13"/>
      <c r="P49" s="87"/>
    </row>
    <row r="50" spans="1:17">
      <c r="A50" s="74" t="s">
        <v>40</v>
      </c>
      <c r="B50" s="94">
        <v>6049</v>
      </c>
      <c r="C50" s="12" t="s">
        <v>71</v>
      </c>
      <c r="D50" s="12" t="s">
        <v>181</v>
      </c>
      <c r="E50" s="132" t="s">
        <v>213</v>
      </c>
      <c r="F50" s="24" t="s">
        <v>214</v>
      </c>
      <c r="G50" s="18" t="s">
        <v>215</v>
      </c>
      <c r="H50" s="24" t="s">
        <v>216</v>
      </c>
      <c r="I50" s="98" t="s">
        <v>53</v>
      </c>
      <c r="J50" s="127" t="s">
        <v>218</v>
      </c>
      <c r="K50" s="100"/>
      <c r="L50" s="13">
        <v>1195000</v>
      </c>
      <c r="M50" s="13"/>
      <c r="N50" s="13"/>
      <c r="O50" s="13"/>
      <c r="P50" s="87"/>
    </row>
    <row r="51" spans="1:17">
      <c r="A51" s="74" t="s">
        <v>40</v>
      </c>
      <c r="B51" s="94">
        <v>6049</v>
      </c>
      <c r="C51" s="12" t="s">
        <v>71</v>
      </c>
      <c r="D51" s="12" t="s">
        <v>106</v>
      </c>
      <c r="E51" t="s">
        <v>219</v>
      </c>
      <c r="F51" s="24" t="s">
        <v>220</v>
      </c>
      <c r="G51" s="18" t="s">
        <v>221</v>
      </c>
      <c r="H51" s="24" t="s">
        <v>222</v>
      </c>
      <c r="I51" s="98" t="s">
        <v>87</v>
      </c>
      <c r="J51" s="127" t="s">
        <v>223</v>
      </c>
      <c r="K51" s="100" t="s">
        <v>147</v>
      </c>
      <c r="L51" s="13"/>
      <c r="M51" s="13">
        <v>1104000</v>
      </c>
      <c r="N51" s="13"/>
      <c r="O51" s="13"/>
      <c r="P51" s="87"/>
    </row>
    <row r="52" spans="1:17">
      <c r="A52" s="11"/>
      <c r="B52" s="99"/>
      <c r="C52" s="12"/>
      <c r="D52" s="12"/>
      <c r="E52" s="35"/>
      <c r="F52" s="24"/>
      <c r="G52" s="18"/>
      <c r="H52" s="24"/>
      <c r="I52" s="98"/>
      <c r="J52" s="98"/>
      <c r="K52" s="100"/>
      <c r="L52" s="13"/>
      <c r="M52" s="13"/>
      <c r="N52" s="13"/>
      <c r="O52" s="13"/>
      <c r="P52" s="87"/>
    </row>
    <row r="53" spans="1:17">
      <c r="A53" s="14"/>
      <c r="C53" s="12"/>
      <c r="E53" s="26" t="s">
        <v>21</v>
      </c>
      <c r="F53" s="27"/>
      <c r="G53" s="27"/>
      <c r="H53" s="28"/>
      <c r="I53" s="47"/>
      <c r="J53" s="47"/>
      <c r="K53" s="47"/>
      <c r="L53" s="73">
        <f>SUM(L28:L52)</f>
        <v>20211249</v>
      </c>
      <c r="M53" s="73">
        <f>SUM(M28:M52)</f>
        <v>62320000</v>
      </c>
      <c r="N53" s="73">
        <f>SUM(N28:N52)</f>
        <v>0</v>
      </c>
      <c r="O53" s="73">
        <f>SUM(O28:O52)</f>
        <v>0</v>
      </c>
      <c r="P53" s="88" t="e">
        <f>SUM(#REF!)</f>
        <v>#REF!</v>
      </c>
      <c r="Q53" s="29"/>
    </row>
    <row r="54" spans="1:17">
      <c r="A54" s="14"/>
      <c r="C54" s="12"/>
      <c r="E54" s="18"/>
      <c r="F54" s="24"/>
      <c r="G54" s="24"/>
      <c r="H54" s="18"/>
      <c r="I54" s="48"/>
      <c r="J54" s="45"/>
      <c r="K54" s="45"/>
      <c r="L54" s="13"/>
      <c r="M54" s="13"/>
      <c r="N54" s="13"/>
      <c r="O54" s="13"/>
      <c r="P54" s="87"/>
    </row>
    <row r="55" spans="1:17" ht="12" customHeight="1">
      <c r="A55" s="14"/>
      <c r="B55" s="15"/>
      <c r="C55" s="12"/>
      <c r="E55" s="16" t="s">
        <v>2</v>
      </c>
      <c r="F55" s="24"/>
      <c r="G55" s="24"/>
      <c r="H55" s="18"/>
      <c r="I55" s="46"/>
      <c r="J55" s="45"/>
      <c r="K55" s="45"/>
      <c r="L55" s="13" t="s">
        <v>5</v>
      </c>
      <c r="M55" s="13"/>
      <c r="N55" s="13"/>
      <c r="O55" s="13" t="s">
        <v>5</v>
      </c>
      <c r="P55" s="87"/>
    </row>
    <row r="56" spans="1:17" ht="12" customHeight="1">
      <c r="A56" s="14"/>
      <c r="B56" s="15"/>
      <c r="C56" s="12"/>
      <c r="E56" s="16"/>
      <c r="F56" s="24"/>
      <c r="G56" s="24"/>
      <c r="H56" s="18"/>
      <c r="I56" s="46"/>
      <c r="J56" s="45"/>
      <c r="K56" s="45"/>
      <c r="L56" s="13"/>
      <c r="M56" s="13"/>
      <c r="N56" s="13"/>
      <c r="O56" s="13"/>
      <c r="P56" s="87"/>
    </row>
    <row r="57" spans="1:17" ht="12" customHeight="1">
      <c r="A57" s="74" t="s">
        <v>6</v>
      </c>
      <c r="B57" s="15">
        <v>6049</v>
      </c>
      <c r="C57" s="35" t="s">
        <v>60</v>
      </c>
      <c r="D57" s="102" t="s">
        <v>58</v>
      </c>
      <c r="E57" t="s">
        <v>59</v>
      </c>
      <c r="F57" s="101" t="s">
        <v>61</v>
      </c>
      <c r="G57" s="101" t="s">
        <v>62</v>
      </c>
      <c r="H57" s="121" t="s">
        <v>63</v>
      </c>
      <c r="I57" s="65" t="s">
        <v>53</v>
      </c>
      <c r="J57" s="123" t="s">
        <v>64</v>
      </c>
      <c r="K57" s="45"/>
      <c r="L57" s="13">
        <v>106339000</v>
      </c>
      <c r="M57" s="13"/>
      <c r="N57" s="13"/>
      <c r="O57" s="13"/>
      <c r="P57" s="87"/>
    </row>
    <row r="58" spans="1:17" ht="12" customHeight="1">
      <c r="A58" s="74" t="s">
        <v>6</v>
      </c>
      <c r="B58" s="15">
        <v>6049</v>
      </c>
      <c r="C58" s="35" t="s">
        <v>60</v>
      </c>
      <c r="D58" s="102" t="s">
        <v>79</v>
      </c>
      <c r="E58" t="s">
        <v>59</v>
      </c>
      <c r="F58" s="101" t="s">
        <v>84</v>
      </c>
      <c r="G58" s="101" t="s">
        <v>85</v>
      </c>
      <c r="H58" s="121" t="s">
        <v>86</v>
      </c>
      <c r="I58" s="65" t="s">
        <v>87</v>
      </c>
      <c r="J58" s="123" t="s">
        <v>88</v>
      </c>
      <c r="K58" s="45">
        <v>51445</v>
      </c>
      <c r="L58" s="13"/>
      <c r="M58" s="13">
        <v>46354000</v>
      </c>
      <c r="N58" s="13"/>
      <c r="O58" s="13"/>
      <c r="P58" s="87"/>
    </row>
    <row r="59" spans="1:17" ht="12" customHeight="1">
      <c r="A59" s="74" t="s">
        <v>6</v>
      </c>
      <c r="B59" s="15">
        <v>6049</v>
      </c>
      <c r="C59" s="35" t="s">
        <v>60</v>
      </c>
      <c r="D59" s="102" t="s">
        <v>79</v>
      </c>
      <c r="E59" t="s">
        <v>59</v>
      </c>
      <c r="F59" s="101" t="s">
        <v>84</v>
      </c>
      <c r="G59" s="101" t="s">
        <v>85</v>
      </c>
      <c r="H59" s="121" t="s">
        <v>86</v>
      </c>
      <c r="I59" s="65" t="s">
        <v>53</v>
      </c>
      <c r="J59" s="123" t="s">
        <v>89</v>
      </c>
      <c r="K59" s="119" t="s">
        <v>5</v>
      </c>
      <c r="L59" s="13">
        <v>25044000</v>
      </c>
      <c r="M59" s="13"/>
      <c r="N59" s="13"/>
      <c r="O59" s="13"/>
      <c r="P59" s="87"/>
    </row>
    <row r="60" spans="1:17" ht="12" customHeight="1">
      <c r="A60" s="74" t="s">
        <v>6</v>
      </c>
      <c r="B60" s="15">
        <v>6049</v>
      </c>
      <c r="C60" s="35" t="s">
        <v>60</v>
      </c>
      <c r="D60" s="102" t="s">
        <v>79</v>
      </c>
      <c r="E60" t="s">
        <v>59</v>
      </c>
      <c r="F60" s="101" t="s">
        <v>90</v>
      </c>
      <c r="G60" s="101" t="s">
        <v>91</v>
      </c>
      <c r="H60" s="121" t="s">
        <v>92</v>
      </c>
      <c r="I60" s="65" t="s">
        <v>53</v>
      </c>
      <c r="J60" s="123" t="s">
        <v>93</v>
      </c>
      <c r="K60" s="119"/>
      <c r="L60" s="13">
        <v>48800000</v>
      </c>
      <c r="M60" s="13"/>
      <c r="N60" s="13"/>
      <c r="O60" s="13"/>
      <c r="P60" s="87"/>
    </row>
    <row r="61" spans="1:17" ht="12" customHeight="1">
      <c r="A61" s="74" t="s">
        <v>6</v>
      </c>
      <c r="B61" s="15">
        <v>6049</v>
      </c>
      <c r="C61" s="35" t="s">
        <v>94</v>
      </c>
      <c r="D61" s="102" t="s">
        <v>79</v>
      </c>
      <c r="E61" t="s">
        <v>95</v>
      </c>
      <c r="F61" s="101" t="s">
        <v>96</v>
      </c>
      <c r="G61" s="101" t="s">
        <v>97</v>
      </c>
      <c r="H61" s="121" t="s">
        <v>98</v>
      </c>
      <c r="I61" s="65" t="s">
        <v>53</v>
      </c>
      <c r="J61" s="123" t="s">
        <v>99</v>
      </c>
      <c r="K61" s="119" t="s">
        <v>5</v>
      </c>
      <c r="L61" s="13">
        <v>3292000</v>
      </c>
      <c r="M61" s="13"/>
      <c r="N61" s="13"/>
      <c r="O61" s="13"/>
      <c r="P61" s="87"/>
    </row>
    <row r="62" spans="1:17" ht="12" customHeight="1">
      <c r="A62" s="74" t="s">
        <v>39</v>
      </c>
      <c r="B62" s="15">
        <v>6049</v>
      </c>
      <c r="C62" s="35" t="s">
        <v>55</v>
      </c>
      <c r="D62" s="102" t="s">
        <v>48</v>
      </c>
      <c r="E62" t="s">
        <v>49</v>
      </c>
      <c r="F62" s="24" t="s">
        <v>50</v>
      </c>
      <c r="G62" s="101" t="s">
        <v>51</v>
      </c>
      <c r="H62" s="122" t="s">
        <v>52</v>
      </c>
      <c r="I62" s="65" t="s">
        <v>53</v>
      </c>
      <c r="J62" s="123" t="s">
        <v>54</v>
      </c>
      <c r="K62" s="45"/>
      <c r="L62" s="13">
        <v>2028000</v>
      </c>
      <c r="M62" s="13"/>
      <c r="N62" s="13"/>
      <c r="O62" s="13"/>
      <c r="P62" s="87"/>
    </row>
    <row r="63" spans="1:17" ht="12" customHeight="1">
      <c r="A63" s="74" t="s">
        <v>39</v>
      </c>
      <c r="B63" s="15">
        <v>6049</v>
      </c>
      <c r="C63" s="35" t="s">
        <v>55</v>
      </c>
      <c r="D63" s="102" t="s">
        <v>48</v>
      </c>
      <c r="E63" t="s">
        <v>49</v>
      </c>
      <c r="F63" s="101" t="s">
        <v>56</v>
      </c>
      <c r="G63" s="101" t="s">
        <v>51</v>
      </c>
      <c r="H63" s="121" t="s">
        <v>57</v>
      </c>
      <c r="I63" s="65" t="s">
        <v>53</v>
      </c>
      <c r="J63" s="123" t="s">
        <v>54</v>
      </c>
      <c r="K63" s="45"/>
      <c r="L63" s="13">
        <v>4000000</v>
      </c>
      <c r="M63" s="13"/>
      <c r="N63" s="13"/>
      <c r="O63" s="13"/>
      <c r="P63" s="87"/>
    </row>
    <row r="64" spans="1:17" ht="12" customHeight="1">
      <c r="A64" s="74" t="s">
        <v>39</v>
      </c>
      <c r="B64" s="15">
        <v>6049</v>
      </c>
      <c r="C64" s="35" t="s">
        <v>55</v>
      </c>
      <c r="D64" s="102" t="s">
        <v>58</v>
      </c>
      <c r="E64" t="s">
        <v>65</v>
      </c>
      <c r="F64" s="24" t="s">
        <v>66</v>
      </c>
      <c r="G64" s="24" t="s">
        <v>67</v>
      </c>
      <c r="H64" s="122" t="s">
        <v>68</v>
      </c>
      <c r="I64" s="65" t="s">
        <v>69</v>
      </c>
      <c r="J64" s="17" t="s">
        <v>70</v>
      </c>
      <c r="K64" s="45"/>
      <c r="L64" s="13">
        <v>1980000</v>
      </c>
      <c r="M64" s="13"/>
      <c r="N64" s="13"/>
      <c r="O64" s="13"/>
      <c r="P64" s="87"/>
    </row>
    <row r="65" spans="1:17" ht="12" customHeight="1">
      <c r="A65" s="74" t="s">
        <v>40</v>
      </c>
      <c r="B65" s="125">
        <v>6049</v>
      </c>
      <c r="C65" s="35" t="s">
        <v>71</v>
      </c>
      <c r="D65" s="102" t="s">
        <v>78</v>
      </c>
      <c r="E65" s="66" t="s">
        <v>72</v>
      </c>
      <c r="F65" s="101" t="s">
        <v>73</v>
      </c>
      <c r="G65" s="101" t="s">
        <v>74</v>
      </c>
      <c r="H65" s="122" t="s">
        <v>75</v>
      </c>
      <c r="I65" s="65" t="s">
        <v>76</v>
      </c>
      <c r="J65" s="123" t="s">
        <v>77</v>
      </c>
      <c r="K65" s="113">
        <v>51445</v>
      </c>
      <c r="L65" s="112"/>
      <c r="M65" s="112">
        <v>-250000</v>
      </c>
      <c r="N65" s="13"/>
      <c r="O65" s="13"/>
      <c r="P65" s="87"/>
    </row>
    <row r="66" spans="1:17" ht="12" customHeight="1">
      <c r="A66" s="74" t="s">
        <v>40</v>
      </c>
      <c r="B66" s="125">
        <v>6049</v>
      </c>
      <c r="C66" s="35" t="s">
        <v>71</v>
      </c>
      <c r="D66" s="102" t="s">
        <v>79</v>
      </c>
      <c r="E66" s="66" t="s">
        <v>72</v>
      </c>
      <c r="F66" s="101" t="s">
        <v>80</v>
      </c>
      <c r="G66" s="101" t="s">
        <v>81</v>
      </c>
      <c r="H66" s="122" t="s">
        <v>82</v>
      </c>
      <c r="I66" s="65" t="s">
        <v>53</v>
      </c>
      <c r="J66" s="123" t="s">
        <v>83</v>
      </c>
      <c r="K66" s="45"/>
      <c r="L66" s="13">
        <v>31775000</v>
      </c>
      <c r="M66" s="13"/>
      <c r="N66" s="13"/>
      <c r="O66" s="13"/>
      <c r="P66" s="87"/>
    </row>
    <row r="67" spans="1:17" ht="12" customHeight="1">
      <c r="A67" s="74" t="s">
        <v>40</v>
      </c>
      <c r="B67" s="125">
        <v>6049</v>
      </c>
      <c r="C67" s="35" t="s">
        <v>71</v>
      </c>
      <c r="D67" s="102" t="s">
        <v>100</v>
      </c>
      <c r="E67" s="126" t="s">
        <v>101</v>
      </c>
      <c r="F67" s="101" t="s">
        <v>102</v>
      </c>
      <c r="G67" s="101" t="s">
        <v>103</v>
      </c>
      <c r="H67" s="122" t="s">
        <v>104</v>
      </c>
      <c r="I67" s="65" t="s">
        <v>87</v>
      </c>
      <c r="J67" s="123" t="s">
        <v>105</v>
      </c>
      <c r="K67" s="45">
        <v>51445</v>
      </c>
      <c r="L67" s="13"/>
      <c r="M67" s="13">
        <v>1346605</v>
      </c>
      <c r="N67" s="13"/>
      <c r="O67" s="13"/>
      <c r="P67" s="87"/>
    </row>
    <row r="68" spans="1:17">
      <c r="A68" s="14"/>
      <c r="B68" s="15"/>
      <c r="C68" s="35"/>
      <c r="D68" s="68"/>
      <c r="E68" s="66"/>
      <c r="F68" s="67"/>
      <c r="G68"/>
      <c r="H68" s="36"/>
      <c r="I68" s="65"/>
      <c r="J68" s="119"/>
      <c r="K68" s="45"/>
      <c r="L68" s="13"/>
      <c r="M68" s="13"/>
      <c r="N68" s="13"/>
      <c r="O68" s="13"/>
      <c r="P68" s="87"/>
    </row>
    <row r="69" spans="1:17">
      <c r="A69" s="14"/>
      <c r="C69" s="12"/>
      <c r="E69" s="26" t="s">
        <v>22</v>
      </c>
      <c r="F69" s="27"/>
      <c r="G69" s="27"/>
      <c r="H69" s="28"/>
      <c r="I69" s="49"/>
      <c r="J69" s="49"/>
      <c r="K69" s="49"/>
      <c r="L69" s="30">
        <f>SUM(L56:L68)</f>
        <v>223258000</v>
      </c>
      <c r="M69" s="30">
        <f>SUM(M56:M68)</f>
        <v>47450605</v>
      </c>
      <c r="N69" s="30">
        <f>SUM(N56:N68)</f>
        <v>0</v>
      </c>
      <c r="O69" s="30">
        <f>SUM(O56:O68)</f>
        <v>0</v>
      </c>
      <c r="P69" s="88">
        <f>SUM(P68:P68)</f>
        <v>0</v>
      </c>
    </row>
    <row r="70" spans="1:17">
      <c r="A70" s="14"/>
      <c r="C70" s="12"/>
      <c r="E70" s="18"/>
      <c r="F70" s="18"/>
      <c r="G70" s="18"/>
      <c r="H70" s="18"/>
      <c r="I70" s="50"/>
      <c r="J70" s="50"/>
      <c r="K70" s="55"/>
      <c r="L70" s="13"/>
      <c r="M70" s="13"/>
      <c r="N70" s="13"/>
      <c r="O70" s="13"/>
      <c r="P70" s="87"/>
    </row>
    <row r="71" spans="1:17">
      <c r="A71" s="14"/>
      <c r="C71" s="12"/>
      <c r="K71" s="42"/>
      <c r="L71" s="13"/>
      <c r="M71" s="13"/>
      <c r="N71" s="13"/>
      <c r="O71" s="13"/>
      <c r="P71" s="87"/>
    </row>
    <row r="72" spans="1:17" ht="30" customHeight="1">
      <c r="A72" s="14"/>
      <c r="C72" s="12"/>
      <c r="E72" s="20" t="s">
        <v>23</v>
      </c>
      <c r="F72" s="31"/>
      <c r="G72" s="31"/>
      <c r="H72" s="31"/>
      <c r="I72" s="51"/>
      <c r="J72" s="124"/>
      <c r="K72" s="44"/>
      <c r="L72" s="23">
        <f>L53+L69</f>
        <v>243469249</v>
      </c>
      <c r="M72" s="23">
        <f>M53+M69</f>
        <v>109770605</v>
      </c>
      <c r="N72" s="23">
        <f>N53+N69</f>
        <v>0</v>
      </c>
      <c r="O72" s="23">
        <f>O53+O69</f>
        <v>0</v>
      </c>
      <c r="P72" s="86" t="e">
        <f>P53+P69</f>
        <v>#REF!</v>
      </c>
    </row>
    <row r="73" spans="1:17">
      <c r="A73" s="14"/>
      <c r="C73" s="12"/>
      <c r="I73" s="52"/>
      <c r="K73" s="42"/>
      <c r="L73" s="13"/>
      <c r="M73" s="13"/>
      <c r="N73" s="13"/>
      <c r="O73" s="13"/>
      <c r="P73" s="87"/>
    </row>
    <row r="74" spans="1:17" ht="38.25">
      <c r="A74" s="14"/>
      <c r="C74" s="12"/>
      <c r="E74" s="32" t="s">
        <v>24</v>
      </c>
      <c r="F74" s="93">
        <f>F4</f>
        <v>46265</v>
      </c>
      <c r="G74" s="33"/>
      <c r="H74" s="33"/>
      <c r="I74" s="53"/>
      <c r="J74" s="53"/>
      <c r="K74" s="56"/>
      <c r="L74" s="96">
        <f>-L72+L23</f>
        <v>239395296.20999998</v>
      </c>
      <c r="M74" s="96">
        <f>-M72+M23</f>
        <v>161687367.13999999</v>
      </c>
      <c r="N74" s="96">
        <f>-N72+N23</f>
        <v>82837226.999999985</v>
      </c>
      <c r="O74" s="107">
        <f>-O72+O23</f>
        <v>1136936.1455999999</v>
      </c>
      <c r="P74" s="89" t="e">
        <f>-P72+P23</f>
        <v>#REF!</v>
      </c>
    </row>
    <row r="75" spans="1:17">
      <c r="A75" s="99"/>
      <c r="C75" s="12"/>
      <c r="E75"/>
      <c r="F75" s="91"/>
      <c r="G75" s="91"/>
      <c r="H75" s="91"/>
      <c r="K75" s="7"/>
      <c r="L75" s="16"/>
      <c r="M75" s="16"/>
      <c r="N75" s="16"/>
      <c r="O75" s="114"/>
    </row>
    <row r="76" spans="1:17">
      <c r="A76" s="108"/>
      <c r="B76" s="34"/>
      <c r="C76" s="34"/>
      <c r="D76" s="54"/>
      <c r="E76" s="115"/>
      <c r="F76" s="34"/>
      <c r="G76" s="34"/>
      <c r="H76" s="34"/>
      <c r="I76" s="54"/>
      <c r="J76" s="54"/>
      <c r="K76" s="116"/>
      <c r="L76" s="117"/>
      <c r="M76" s="117"/>
      <c r="N76" s="117"/>
      <c r="O76" s="118"/>
    </row>
    <row r="77" spans="1:17" ht="13.5" thickBot="1">
      <c r="E77" t="s">
        <v>5</v>
      </c>
      <c r="K77" s="71"/>
      <c r="L77" s="72"/>
      <c r="M77" s="72"/>
      <c r="N77" s="72"/>
      <c r="O77" s="72"/>
      <c r="P77" s="72" t="e">
        <f>P74-#REF!</f>
        <v>#REF!</v>
      </c>
      <c r="Q77" s="29"/>
    </row>
    <row r="78" spans="1:17" ht="39" thickBot="1">
      <c r="E78" s="77" t="s">
        <v>31</v>
      </c>
      <c r="F78" s="77" t="s">
        <v>45</v>
      </c>
      <c r="G78" s="77" t="s">
        <v>41</v>
      </c>
      <c r="H78" s="77" t="s">
        <v>46</v>
      </c>
      <c r="I78" s="77" t="s">
        <v>32</v>
      </c>
      <c r="J78" s="77" t="s">
        <v>33</v>
      </c>
      <c r="K78" s="77" t="s">
        <v>47</v>
      </c>
      <c r="M78" s="75"/>
      <c r="N78" s="75"/>
      <c r="O78" s="103"/>
      <c r="P78"/>
    </row>
    <row r="79" spans="1:17" ht="13.5" thickBot="1">
      <c r="E79" s="78" t="s">
        <v>34</v>
      </c>
      <c r="F79" s="79">
        <v>20688762.248</v>
      </c>
      <c r="G79" s="79">
        <v>0</v>
      </c>
      <c r="H79" s="79">
        <f>F79+G79</f>
        <v>20688762.248</v>
      </c>
      <c r="I79" s="80" t="s">
        <v>44</v>
      </c>
      <c r="J79" s="79">
        <v>22488000</v>
      </c>
      <c r="K79" s="79">
        <f>H79-J79</f>
        <v>-1799237.7520000003</v>
      </c>
      <c r="M79" s="70"/>
      <c r="N79" s="69"/>
      <c r="O79" s="91"/>
      <c r="P79"/>
      <c r="Q79" s="29"/>
    </row>
    <row r="80" spans="1:17" ht="13.5" thickBot="1">
      <c r="E80" s="81" t="s">
        <v>35</v>
      </c>
      <c r="F80" s="81">
        <f>SUM(F79:F79)</f>
        <v>20688762.248</v>
      </c>
      <c r="G80" s="81">
        <f>SUM(G79:G79)</f>
        <v>0</v>
      </c>
      <c r="H80" s="81">
        <f>SUM(H79:H79)</f>
        <v>20688762.248</v>
      </c>
      <c r="I80" s="81"/>
      <c r="J80" s="81">
        <f>SUM(J79:J79)</f>
        <v>22488000</v>
      </c>
      <c r="K80" s="81">
        <f>SUM(K79:K79)</f>
        <v>-1799237.7520000003</v>
      </c>
      <c r="O80" s="16"/>
    </row>
    <row r="81" spans="5:7">
      <c r="E81" t="s">
        <v>37</v>
      </c>
    </row>
    <row r="86" spans="5:7">
      <c r="G86" s="18"/>
    </row>
  </sheetData>
  <phoneticPr fontId="0" type="noConversion"/>
  <printOptions horizontalCentered="1"/>
  <pageMargins left="0.25" right="0.25" top="0.5" bottom="0.5" header="0.5" footer="0.25"/>
  <pageSetup scale="55" orientation="landscape" r:id="rId1"/>
  <headerFooter alignWithMargins="0">
    <oddFooter>&amp;L&amp;8&amp;F&amp;R&amp;8&amp;D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SCAG</vt:lpstr>
      <vt:lpstr>SCAG!Print_Area</vt:lpstr>
    </vt:vector>
  </TitlesOfParts>
  <Company>Department of Transportation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PennyG</dc:creator>
  <cp:lastModifiedBy>Cheechov, Kevin@DOT</cp:lastModifiedBy>
  <cp:lastPrinted>2020-10-13T18:24:17Z</cp:lastPrinted>
  <dcterms:created xsi:type="dcterms:W3CDTF">2004-07-28T16:25:05Z</dcterms:created>
  <dcterms:modified xsi:type="dcterms:W3CDTF">2026-09-08T22:33:14Z</dcterms:modified>
</cp:coreProperties>
</file>