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37157014-F5E4-45FC-A8AC-076080194C26}" xr6:coauthVersionLast="47" xr6:coauthVersionMax="47" xr10:uidLastSave="{00000000-0000-0000-0000-000000000000}"/>
  <bookViews>
    <workbookView xWindow="2868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3" i="2" l="1"/>
  <c r="L33" i="2"/>
  <c r="N33" i="2"/>
  <c r="O33" i="2"/>
  <c r="O23" i="2"/>
  <c r="O40" i="2"/>
  <c r="O43" i="2" l="1"/>
  <c r="O45" i="2" s="1"/>
  <c r="M40" i="2"/>
  <c r="N40" i="2"/>
  <c r="L40" i="2"/>
  <c r="M23" i="2"/>
  <c r="L23" i="2" l="1"/>
  <c r="F13" i="2" l="1"/>
  <c r="F4" i="2"/>
  <c r="J52" i="2"/>
  <c r="G52" i="2"/>
  <c r="F52" i="2"/>
  <c r="H51" i="2"/>
  <c r="K51" i="2" s="1"/>
  <c r="K52" i="2" l="1"/>
  <c r="H52" i="2"/>
  <c r="P40" i="2" l="1"/>
  <c r="P33" i="2"/>
  <c r="P23" i="2"/>
  <c r="P43" i="2" l="1"/>
  <c r="P45" i="2" s="1"/>
  <c r="M43" i="2" l="1"/>
  <c r="L43" i="2"/>
  <c r="F3" i="2"/>
  <c r="N23" i="2" l="1"/>
  <c r="M45" i="2"/>
  <c r="L45" i="2"/>
  <c r="F45" i="2" l="1"/>
  <c r="N43" i="2"/>
  <c r="N45" i="2" l="1"/>
</calcChain>
</file>

<file path=xl/sharedStrings.xml><?xml version="1.0" encoding="utf-8"?>
<sst xmlns="http://schemas.openxmlformats.org/spreadsheetml/2006/main" count="85" uniqueCount="73">
  <si>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</si>
  <si>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</si>
  <si>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</si>
  <si>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</si>
  <si>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</si>
  <si>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</si>
  <si>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</si>
  <si>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</si>
  <si>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</si>
  <si>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</si>
  <si>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</si>
  <si>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</si>
  <si>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</si>
  <si>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</si>
  <si>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</si>
  <si>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</si>
  <si>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</si>
  <si>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</si>
  <si>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</si>
  <si>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</si>
  <si>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</si>
  <si>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</si>
  <si>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</si>
  <si>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</si>
  <si>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</si>
  <si>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</si>
  <si>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</si>
  <si>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</si>
  <si>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</si>
  <si>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</si>
  <si>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</si>
  <si>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</si>
  <si>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</si>
  <si>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</si>
  <si>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</si>
  <si>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</si>
  <si>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</si>
  <si>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</si>
  <si>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</si>
  <si>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</si>
  <si>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</si>
  <si>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</si>
  <si>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</si>
  <si>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 xml:space="preserve">No Transfers/Exchanges </t>
  </si>
  <si>
    <t>TIFIA</t>
  </si>
  <si>
    <t>October 31, 2025 Balance</t>
  </si>
  <si>
    <t>FTIP ID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</si>
  <si>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SACOG $8,884,500 STBGP Urban loan repayment to SCAG is currently pending and will be added to the monthly reports once repayment is completed.</t>
    </r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</si>
  <si>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SANDAG $30,000,000 STBGP Urban loan repayment to SCAG is pending further discussion between SCAG and SANDAG.  </t>
    </r>
  </si>
  <si>
    <t>Total Beginning
November 2025 Balance</t>
  </si>
  <si>
    <t>November 30, 2025 Balance</t>
  </si>
  <si>
    <t>Los Angeles</t>
  </si>
  <si>
    <t>11/18/2025</t>
  </si>
  <si>
    <t>LOS ANGELES</t>
  </si>
  <si>
    <t>CML-5006(896)</t>
  </si>
  <si>
    <t>CENTRAL AVE BETWEEN WASHINGTON BLVD AND SLAUSON AVE</t>
  </si>
  <si>
    <t xml:space="preserve">PEDESTRIAN ENHANCEMENTS INCLUDING PEDESTRIAN SIGNAL AT CROSSWALK, CURB </t>
  </si>
  <si>
    <t>Y400</t>
  </si>
  <si>
    <t>11/13/2025</t>
  </si>
  <si>
    <t>STPL-5006(819)</t>
  </si>
  <si>
    <t>MAGNOLIA BLVD WIDENING (NORTH SIDE) CAHUENGA BLVD TO VINELAND AVENUE</t>
  </si>
  <si>
    <t xml:space="preserve">INSTEAD OF WIDENING, THE PROJECT IS RE-SCOPED TO INCLUDE PEDESTRIAN AND SAFETY </t>
  </si>
  <si>
    <t>Y230</t>
  </si>
  <si>
    <t>11/14/2025</t>
  </si>
  <si>
    <t>MANHATTAN BEACH</t>
  </si>
  <si>
    <t>HPLUL-5212(005)</t>
  </si>
  <si>
    <t>STATE ROUTE 1 FROM 33RD ST. TO ROSECRANS AV.</t>
  </si>
  <si>
    <t>BRIDGE WIDENING FROM 6 TO 7 LANES</t>
  </si>
  <si>
    <t>Z230</t>
  </si>
  <si>
    <t>LAF3656</t>
  </si>
  <si>
    <t>LAF7123</t>
  </si>
  <si>
    <t>LA0C8080</t>
  </si>
  <si>
    <t>51445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</si>
</sst>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3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8"/>
  <sheetViews>
    <sheetView tabSelected="1" showOutlineSymbols="0" zoomScaleNormal="100" workbookViewId="0"/>
  </sheetViews>
  <sheetFormatPr defaultColWidth="8.81640625" defaultRowHeight="12.5" x14ac:dyDescent="0.25"/>
  <cols>
    <col min="1" max="1" width="7.453125" style="1" bestFit="1" customWidth="1"/>
    <col min="2" max="2" width="11.26953125" style="1" bestFit="1" customWidth="1"/>
    <col min="3" max="3" width="13.81640625" style="1" bestFit="1" customWidth="1"/>
    <col min="4" max="4" width="12" style="7" bestFit="1" customWidth="1"/>
    <col min="5" max="5" width="50.453125" style="1" customWidth="1"/>
    <col min="6" max="6" width="19.7265625" style="1" customWidth="1"/>
    <col min="7" max="7" width="25.7265625" style="1" customWidth="1"/>
    <col min="8" max="8" width="31.26953125" style="1" customWidth="1"/>
    <col min="9" max="9" width="15.81640625" style="7" customWidth="1"/>
    <col min="10" max="10" width="14.7265625" style="7" customWidth="1"/>
    <col min="11" max="11" width="17.7265625" style="1" customWidth="1"/>
    <col min="12" max="12" width="17" style="1" customWidth="1" collapsed="1"/>
    <col min="13" max="13" width="17.54296875" style="1" bestFit="1" customWidth="1"/>
    <col min="14" max="14" width="16.453125" style="1" bestFit="1" customWidth="1" collapsed="1"/>
    <col min="15" max="15" width="15.26953125" style="1" customWidth="1" collapsed="1"/>
    <col min="16" max="16" width="12.81640625" style="1" hidden="1" customWidth="1"/>
    <col min="17" max="17" width="15" style="1" bestFit="1" customWidth="1"/>
    <col min="18" max="18" width="11.7265625" style="1" bestFit="1" customWidth="1"/>
    <col min="19" max="16384" width="8.81640625" style="1"/>
  </cols>
  <sheetData>
    <row r="1" spans="1:17" ht="13" x14ac:dyDescent="0.3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ht="13" x14ac:dyDescent="0.3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ht="13" x14ac:dyDescent="0.3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ht="13" x14ac:dyDescent="0.3">
      <c r="A4" s="61"/>
      <c r="B4" s="61"/>
      <c r="C4" s="61"/>
      <c r="D4" s="61"/>
      <c r="E4" s="61"/>
      <c r="F4" s="92">
        <f>[1]Template!$A$4</f>
        <v>45991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" thickBot="1" x14ac:dyDescent="0.3"/>
    <row r="7" spans="1:17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6"/>
      <c r="P7" s="82"/>
    </row>
    <row r="8" spans="1:17" s="7" customFormat="1" ht="13" x14ac:dyDescent="0.3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46</v>
      </c>
      <c r="K8" s="40" t="s">
        <v>27</v>
      </c>
      <c r="L8" s="63"/>
      <c r="M8" s="64" t="s">
        <v>28</v>
      </c>
      <c r="N8" s="90" t="s">
        <v>29</v>
      </c>
      <c r="O8" s="107"/>
      <c r="P8" s="83"/>
    </row>
    <row r="9" spans="1:17" s="7" customFormat="1" ht="15" x14ac:dyDescent="0.3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8" t="s">
        <v>44</v>
      </c>
      <c r="P9" s="84" t="s">
        <v>37</v>
      </c>
    </row>
    <row r="10" spans="1:17" x14ac:dyDescent="0.25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ht="13" x14ac:dyDescent="0.3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ht="13" x14ac:dyDescent="0.3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ht="13" x14ac:dyDescent="0.3">
      <c r="A13" s="95">
        <v>11</v>
      </c>
      <c r="B13" s="15">
        <v>6049</v>
      </c>
      <c r="C13" s="15"/>
      <c r="E13" s="16" t="s">
        <v>18</v>
      </c>
      <c r="F13" s="92">
        <f>[1]Template!$F$12</f>
        <v>45961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ht="13" x14ac:dyDescent="0.3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584692864.17999995</v>
      </c>
      <c r="M14" s="13">
        <v>387894130.42999995</v>
      </c>
      <c r="N14" s="13">
        <v>94703312.429999992</v>
      </c>
      <c r="O14" s="13">
        <v>36940157</v>
      </c>
      <c r="P14" s="85">
        <v>0</v>
      </c>
      <c r="Q14" s="29"/>
    </row>
    <row r="15" spans="1:17" ht="13" x14ac:dyDescent="0.3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ht="13" x14ac:dyDescent="0.3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ht="13" x14ac:dyDescent="0.3">
      <c r="A17" s="14"/>
      <c r="B17" s="18"/>
      <c r="C17" s="15"/>
      <c r="E17" s="97"/>
      <c r="F17" s="16"/>
      <c r="G17" s="111"/>
      <c r="H17" s="112"/>
      <c r="I17" s="113"/>
      <c r="J17" s="113"/>
      <c r="K17" s="42"/>
      <c r="L17" s="13"/>
      <c r="M17" s="13"/>
      <c r="N17" s="13"/>
      <c r="O17" s="13"/>
      <c r="P17" s="85"/>
      <c r="Q17" s="29"/>
    </row>
    <row r="18" spans="1:17" ht="13" x14ac:dyDescent="0.3">
      <c r="A18" s="14"/>
      <c r="B18" s="18"/>
      <c r="C18" s="15"/>
      <c r="E18" s="97"/>
      <c r="F18" s="16"/>
      <c r="G18" s="111"/>
      <c r="H18" s="112"/>
      <c r="I18" s="113"/>
      <c r="J18" s="113"/>
      <c r="K18" s="42"/>
      <c r="L18" s="13"/>
      <c r="M18" s="13"/>
      <c r="N18" s="13"/>
      <c r="O18" s="13"/>
      <c r="P18" s="85"/>
      <c r="Q18" s="29"/>
    </row>
    <row r="19" spans="1:17" ht="13" x14ac:dyDescent="0.3">
      <c r="A19" s="14"/>
      <c r="B19" s="18"/>
      <c r="C19" s="15"/>
      <c r="E19" s="91"/>
      <c r="F19" s="16"/>
      <c r="G19" s="111"/>
      <c r="H19" s="112"/>
      <c r="I19" s="113"/>
      <c r="J19" s="113"/>
      <c r="K19" s="42"/>
      <c r="L19" s="13"/>
      <c r="M19" s="13"/>
      <c r="N19" s="13"/>
      <c r="O19" s="13"/>
      <c r="P19" s="85"/>
      <c r="Q19" s="29"/>
    </row>
    <row r="20" spans="1:17" x14ac:dyDescent="0.25">
      <c r="A20" s="14"/>
      <c r="B20" s="18"/>
      <c r="C20" s="15"/>
      <c r="E20"/>
      <c r="F20" s="91"/>
      <c r="G20" s="91"/>
      <c r="H20" s="114"/>
      <c r="I20" s="115"/>
      <c r="J20" s="115"/>
      <c r="K20" s="42"/>
      <c r="L20" s="13"/>
      <c r="M20" s="13"/>
      <c r="N20" s="13"/>
      <c r="O20" s="13"/>
      <c r="P20" s="85"/>
      <c r="Q20" s="29"/>
    </row>
    <row r="21" spans="1:17" ht="13" x14ac:dyDescent="0.3">
      <c r="A21" s="14"/>
      <c r="B21" s="18"/>
      <c r="C21" s="15"/>
      <c r="E21" s="91"/>
      <c r="F21" s="16"/>
      <c r="G21" s="111"/>
      <c r="H21" s="112"/>
      <c r="I21" s="113"/>
      <c r="J21" s="113"/>
      <c r="K21" s="42"/>
      <c r="L21" s="13"/>
      <c r="M21" s="13"/>
      <c r="N21" s="13"/>
      <c r="O21" s="13"/>
      <c r="P21" s="85"/>
      <c r="Q21" s="29"/>
    </row>
    <row r="22" spans="1:17" ht="13" x14ac:dyDescent="0.3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ht="13" x14ac:dyDescent="0.3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584692864.17999995</v>
      </c>
      <c r="M23" s="23">
        <f>SUM(M14,M16:M22)</f>
        <v>387894130.42999995</v>
      </c>
      <c r="N23" s="23">
        <f>SUM(N14,N16:N22)</f>
        <v>94703312.429999992</v>
      </c>
      <c r="O23" s="23">
        <f>SUM(O14,O16:O22)</f>
        <v>36940157</v>
      </c>
      <c r="P23" s="86">
        <f>SUM(P14,P16:P22)</f>
        <v>0</v>
      </c>
    </row>
    <row r="24" spans="1:17" x14ac:dyDescent="0.25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ht="13" x14ac:dyDescent="0.3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ht="13" x14ac:dyDescent="0.3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ht="13" x14ac:dyDescent="0.3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5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5">
      <c r="A29" s="74" t="s">
        <v>6</v>
      </c>
      <c r="B29" s="94">
        <v>6049</v>
      </c>
      <c r="C29" s="12" t="s">
        <v>51</v>
      </c>
      <c r="D29" s="12" t="s">
        <v>52</v>
      </c>
      <c r="E29" s="122" t="s">
        <v>53</v>
      </c>
      <c r="F29" s="24" t="s">
        <v>54</v>
      </c>
      <c r="G29" s="18" t="s">
        <v>55</v>
      </c>
      <c r="H29" s="24" t="s">
        <v>56</v>
      </c>
      <c r="I29" s="98" t="s">
        <v>57</v>
      </c>
      <c r="J29" s="98" t="s">
        <v>69</v>
      </c>
      <c r="K29" s="100"/>
      <c r="L29" s="13">
        <v>1273000</v>
      </c>
      <c r="M29" s="13"/>
      <c r="N29" s="13"/>
      <c r="O29" s="13"/>
      <c r="P29" s="87"/>
    </row>
    <row r="30" spans="1:17" x14ac:dyDescent="0.25">
      <c r="A30" s="74" t="s">
        <v>6</v>
      </c>
      <c r="B30" s="15">
        <v>6049</v>
      </c>
      <c r="C30" s="12" t="s">
        <v>51</v>
      </c>
      <c r="D30" s="12" t="s">
        <v>58</v>
      </c>
      <c r="E30" t="s">
        <v>53</v>
      </c>
      <c r="F30" s="24" t="s">
        <v>59</v>
      </c>
      <c r="G30" s="18" t="s">
        <v>60</v>
      </c>
      <c r="H30" s="24" t="s">
        <v>61</v>
      </c>
      <c r="I30" s="98" t="s">
        <v>62</v>
      </c>
      <c r="J30" s="98" t="s">
        <v>70</v>
      </c>
      <c r="K30" s="100" t="s">
        <v>72</v>
      </c>
      <c r="L30" s="13"/>
      <c r="M30" s="13">
        <v>4486000</v>
      </c>
      <c r="N30" s="13"/>
      <c r="O30" s="13"/>
      <c r="P30" s="87"/>
    </row>
    <row r="31" spans="1:17" x14ac:dyDescent="0.25">
      <c r="A31" s="74" t="s">
        <v>6</v>
      </c>
      <c r="B31" s="15">
        <v>6049</v>
      </c>
      <c r="C31" s="12" t="s">
        <v>51</v>
      </c>
      <c r="D31" s="12" t="s">
        <v>63</v>
      </c>
      <c r="E31" t="s">
        <v>64</v>
      </c>
      <c r="F31" s="24" t="s">
        <v>65</v>
      </c>
      <c r="G31" s="18" t="s">
        <v>66</v>
      </c>
      <c r="H31" s="24" t="s">
        <v>67</v>
      </c>
      <c r="I31" s="98" t="s">
        <v>68</v>
      </c>
      <c r="J31" s="98" t="s">
        <v>71</v>
      </c>
      <c r="K31" s="100" t="s">
        <v>72</v>
      </c>
      <c r="L31" s="13"/>
      <c r="M31" s="13">
        <v>-602683.52</v>
      </c>
      <c r="N31" s="13"/>
      <c r="O31" s="13"/>
      <c r="P31" s="87"/>
    </row>
    <row r="32" spans="1:17" x14ac:dyDescent="0.25">
      <c r="A32" s="11"/>
      <c r="B32" s="99"/>
      <c r="C32" s="12"/>
      <c r="D32" s="12"/>
      <c r="E32" s="35"/>
      <c r="F32" s="24"/>
      <c r="G32" s="18"/>
      <c r="H32" s="24"/>
      <c r="I32" s="98"/>
      <c r="J32" s="98"/>
      <c r="K32" s="100"/>
      <c r="L32" s="13"/>
      <c r="M32" s="13"/>
      <c r="N32" s="13"/>
      <c r="O32" s="13"/>
      <c r="P32" s="87"/>
    </row>
    <row r="33" spans="1:17" ht="13" x14ac:dyDescent="0.3">
      <c r="A33" s="14"/>
      <c r="C33" s="12"/>
      <c r="E33" s="26" t="s">
        <v>21</v>
      </c>
      <c r="F33" s="27"/>
      <c r="G33" s="27"/>
      <c r="H33" s="28"/>
      <c r="I33" s="47"/>
      <c r="J33" s="47"/>
      <c r="K33" s="47"/>
      <c r="L33" s="73">
        <f>SUM(L28:L32)</f>
        <v>1273000</v>
      </c>
      <c r="M33" s="73">
        <f>SUM(M28:M32)</f>
        <v>3883316.48</v>
      </c>
      <c r="N33" s="73">
        <f>SUM(N28:N32)</f>
        <v>0</v>
      </c>
      <c r="O33" s="73">
        <f>SUM(O28:O32)</f>
        <v>0</v>
      </c>
      <c r="P33" s="88" t="e">
        <f>SUM(#REF!)</f>
        <v>#REF!</v>
      </c>
      <c r="Q33" s="29"/>
    </row>
    <row r="34" spans="1:17" x14ac:dyDescent="0.25">
      <c r="A34" s="14"/>
      <c r="C34" s="12"/>
      <c r="E34" s="18"/>
      <c r="F34" s="24"/>
      <c r="G34" s="24"/>
      <c r="H34" s="18"/>
      <c r="I34" s="48"/>
      <c r="J34" s="45"/>
      <c r="K34" s="45"/>
      <c r="L34" s="13"/>
      <c r="M34" s="13"/>
      <c r="N34" s="13"/>
      <c r="O34" s="13"/>
      <c r="P34" s="87"/>
    </row>
    <row r="35" spans="1:17" ht="12" customHeight="1" x14ac:dyDescent="0.3">
      <c r="A35" s="14"/>
      <c r="B35" s="15"/>
      <c r="C35" s="12"/>
      <c r="E35" s="16" t="s">
        <v>2</v>
      </c>
      <c r="F35" s="24"/>
      <c r="G35" s="24"/>
      <c r="H35" s="18"/>
      <c r="I35" s="46"/>
      <c r="J35" s="45"/>
      <c r="K35" s="45"/>
      <c r="L35" s="13" t="s">
        <v>5</v>
      </c>
      <c r="M35" s="13"/>
      <c r="N35" s="13"/>
      <c r="O35" s="13" t="s">
        <v>5</v>
      </c>
      <c r="P35" s="87"/>
    </row>
    <row r="36" spans="1:17" ht="12" customHeight="1" x14ac:dyDescent="0.3">
      <c r="A36" s="14"/>
      <c r="B36" s="15"/>
      <c r="C36" s="12"/>
      <c r="E36" s="16"/>
      <c r="F36" s="24"/>
      <c r="G36" s="24"/>
      <c r="H36" s="18"/>
      <c r="I36" s="46"/>
      <c r="J36" s="45"/>
      <c r="K36" s="45"/>
      <c r="L36" s="13"/>
      <c r="M36" s="13"/>
      <c r="N36" s="13"/>
      <c r="O36" s="13"/>
      <c r="P36" s="87"/>
    </row>
    <row r="37" spans="1:17" ht="12" customHeight="1" x14ac:dyDescent="0.25">
      <c r="A37" s="74"/>
      <c r="B37" s="15"/>
      <c r="C37" s="12"/>
      <c r="D37" s="103"/>
      <c r="E37" s="104" t="s">
        <v>43</v>
      </c>
      <c r="F37" s="101"/>
      <c r="G37" s="101"/>
      <c r="H37" s="102"/>
      <c r="I37" s="65"/>
      <c r="J37" s="121"/>
      <c r="K37" s="45"/>
      <c r="L37" s="13"/>
      <c r="M37" s="13"/>
      <c r="N37" s="13"/>
      <c r="O37" s="13"/>
      <c r="P37" s="87"/>
    </row>
    <row r="38" spans="1:17" ht="12" customHeight="1" x14ac:dyDescent="0.25">
      <c r="A38" s="74"/>
      <c r="B38" s="15"/>
      <c r="C38" s="12"/>
      <c r="D38" s="103"/>
      <c r="E38"/>
      <c r="F38" s="101"/>
      <c r="G38" s="101"/>
      <c r="H38" s="102"/>
      <c r="I38" s="65"/>
      <c r="J38" s="121"/>
      <c r="K38" s="45"/>
      <c r="L38" s="13"/>
      <c r="M38" s="13"/>
      <c r="N38" s="13"/>
      <c r="O38" s="13"/>
      <c r="P38" s="87"/>
    </row>
    <row r="39" spans="1:17" x14ac:dyDescent="0.25">
      <c r="A39" s="14"/>
      <c r="B39" s="15"/>
      <c r="C39" s="35"/>
      <c r="D39" s="68"/>
      <c r="E39" s="66"/>
      <c r="F39" s="67"/>
      <c r="G39"/>
      <c r="H39" s="36"/>
      <c r="I39" s="65"/>
      <c r="J39" s="121"/>
      <c r="K39" s="45"/>
      <c r="L39" s="13"/>
      <c r="M39" s="13"/>
      <c r="N39" s="13"/>
      <c r="O39" s="13"/>
      <c r="P39" s="87"/>
    </row>
    <row r="40" spans="1:17" ht="13" x14ac:dyDescent="0.3">
      <c r="A40" s="14"/>
      <c r="C40" s="12"/>
      <c r="E40" s="26" t="s">
        <v>22</v>
      </c>
      <c r="F40" s="27"/>
      <c r="G40" s="27"/>
      <c r="H40" s="28"/>
      <c r="I40" s="49"/>
      <c r="J40" s="49"/>
      <c r="K40" s="49"/>
      <c r="L40" s="30">
        <f>SUM(L37:L39)</f>
        <v>0</v>
      </c>
      <c r="M40" s="30">
        <f>SUM(M37:M39)</f>
        <v>0</v>
      </c>
      <c r="N40" s="30">
        <f>SUM(N37:N39)</f>
        <v>0</v>
      </c>
      <c r="O40" s="30">
        <f>SUM(O37:O39)</f>
        <v>0</v>
      </c>
      <c r="P40" s="88">
        <f>SUM(P39:P39)</f>
        <v>0</v>
      </c>
    </row>
    <row r="41" spans="1:17" x14ac:dyDescent="0.25">
      <c r="A41" s="14"/>
      <c r="C41" s="12"/>
      <c r="E41" s="18"/>
      <c r="F41" s="18"/>
      <c r="G41" s="18"/>
      <c r="H41" s="18"/>
      <c r="I41" s="50"/>
      <c r="J41" s="50"/>
      <c r="K41" s="55"/>
      <c r="L41" s="13"/>
      <c r="M41" s="13"/>
      <c r="N41" s="13"/>
      <c r="O41" s="13"/>
      <c r="P41" s="87"/>
    </row>
    <row r="42" spans="1:17" x14ac:dyDescent="0.25">
      <c r="A42" s="14"/>
      <c r="C42" s="12"/>
      <c r="K42" s="42"/>
      <c r="L42" s="13"/>
      <c r="M42" s="13"/>
      <c r="N42" s="13"/>
      <c r="O42" s="13"/>
      <c r="P42" s="87"/>
    </row>
    <row r="43" spans="1:17" ht="30" customHeight="1" x14ac:dyDescent="0.3">
      <c r="A43" s="14"/>
      <c r="C43" s="12"/>
      <c r="E43" s="20" t="s">
        <v>23</v>
      </c>
      <c r="F43" s="31"/>
      <c r="G43" s="31"/>
      <c r="H43" s="31"/>
      <c r="I43" s="51"/>
      <c r="J43" s="51"/>
      <c r="K43" s="44"/>
      <c r="L43" s="23">
        <f>L33+L40</f>
        <v>1273000</v>
      </c>
      <c r="M43" s="23">
        <f>M33+M40</f>
        <v>3883316.48</v>
      </c>
      <c r="N43" s="23">
        <f>N33+N40</f>
        <v>0</v>
      </c>
      <c r="O43" s="23">
        <f>O33+O40</f>
        <v>0</v>
      </c>
      <c r="P43" s="86" t="e">
        <f>P33+P40</f>
        <v>#REF!</v>
      </c>
    </row>
    <row r="44" spans="1:17" x14ac:dyDescent="0.25">
      <c r="A44" s="14"/>
      <c r="C44" s="12"/>
      <c r="I44" s="52"/>
      <c r="K44" s="42"/>
      <c r="L44" s="13"/>
      <c r="M44" s="13"/>
      <c r="N44" s="13"/>
      <c r="O44" s="13"/>
      <c r="P44" s="87"/>
    </row>
    <row r="45" spans="1:17" ht="39" x14ac:dyDescent="0.3">
      <c r="A45" s="14"/>
      <c r="C45" s="12"/>
      <c r="E45" s="32" t="s">
        <v>24</v>
      </c>
      <c r="F45" s="93">
        <f>F4</f>
        <v>45991</v>
      </c>
      <c r="G45" s="33"/>
      <c r="H45" s="33"/>
      <c r="I45" s="53"/>
      <c r="J45" s="53"/>
      <c r="K45" s="56"/>
      <c r="L45" s="96">
        <f>-L43+L23</f>
        <v>583419864.17999995</v>
      </c>
      <c r="M45" s="96">
        <f>-M43+M23</f>
        <v>384010813.94999993</v>
      </c>
      <c r="N45" s="96">
        <f>-N43+N23</f>
        <v>94703312.429999992</v>
      </c>
      <c r="O45" s="109">
        <f>-O43+O23</f>
        <v>36940157</v>
      </c>
      <c r="P45" s="89" t="e">
        <f>-P43+P23</f>
        <v>#REF!</v>
      </c>
    </row>
    <row r="46" spans="1:17" ht="15" x14ac:dyDescent="0.3">
      <c r="C46" s="12"/>
      <c r="E46" t="s">
        <v>47</v>
      </c>
      <c r="F46" s="91"/>
      <c r="G46" s="91"/>
      <c r="H46" s="91"/>
      <c r="K46" s="7"/>
      <c r="L46" s="16"/>
      <c r="M46" s="16"/>
      <c r="N46" s="16"/>
      <c r="O46" s="116"/>
      <c r="P46" s="87"/>
    </row>
    <row r="47" spans="1:17" ht="15" x14ac:dyDescent="0.3">
      <c r="A47" s="99"/>
      <c r="C47" s="12"/>
      <c r="E47" t="s">
        <v>48</v>
      </c>
      <c r="F47" s="91"/>
      <c r="G47" s="91"/>
      <c r="H47" s="91"/>
      <c r="K47" s="7"/>
      <c r="L47" s="16"/>
      <c r="M47" s="16"/>
      <c r="N47" s="16"/>
      <c r="O47" s="116"/>
    </row>
    <row r="48" spans="1:17" x14ac:dyDescent="0.25">
      <c r="A48" s="110"/>
      <c r="B48" s="34"/>
      <c r="C48" s="34"/>
      <c r="D48" s="54"/>
      <c r="E48" s="117"/>
      <c r="F48" s="34"/>
      <c r="G48" s="34"/>
      <c r="H48" s="34"/>
      <c r="I48" s="54"/>
      <c r="J48" s="54"/>
      <c r="K48" s="118"/>
      <c r="L48" s="119"/>
      <c r="M48" s="119"/>
      <c r="N48" s="119"/>
      <c r="O48" s="120"/>
    </row>
    <row r="49" spans="5:17" ht="13" thickBot="1" x14ac:dyDescent="0.3">
      <c r="E49" t="s">
        <v>5</v>
      </c>
      <c r="K49" s="71"/>
      <c r="L49" s="72"/>
      <c r="M49" s="72"/>
      <c r="N49" s="72"/>
      <c r="O49" s="72"/>
      <c r="Q49" s="29"/>
    </row>
    <row r="50" spans="5:17" ht="39.5" thickBot="1" x14ac:dyDescent="0.35">
      <c r="E50" s="77" t="s">
        <v>31</v>
      </c>
      <c r="F50" s="77" t="s">
        <v>45</v>
      </c>
      <c r="G50" s="77" t="s">
        <v>42</v>
      </c>
      <c r="H50" s="77" t="s">
        <v>49</v>
      </c>
      <c r="I50" s="77" t="s">
        <v>32</v>
      </c>
      <c r="J50" s="77" t="s">
        <v>33</v>
      </c>
      <c r="K50" s="77" t="s">
        <v>50</v>
      </c>
      <c r="M50" s="75"/>
      <c r="N50" s="75"/>
      <c r="O50" s="105"/>
      <c r="P50"/>
    </row>
    <row r="51" spans="5:17" ht="13.5" thickBot="1" x14ac:dyDescent="0.35">
      <c r="E51" s="78" t="s">
        <v>34</v>
      </c>
      <c r="F51" s="79">
        <v>20688762.248</v>
      </c>
      <c r="G51" s="79">
        <v>0</v>
      </c>
      <c r="H51" s="79">
        <f>F51+G51</f>
        <v>20688762.248</v>
      </c>
      <c r="I51" s="80" t="s">
        <v>35</v>
      </c>
      <c r="J51" s="79">
        <v>0</v>
      </c>
      <c r="K51" s="79">
        <f>H51-J51</f>
        <v>20688762.248</v>
      </c>
      <c r="M51" s="70"/>
      <c r="N51" s="69"/>
      <c r="O51" s="91"/>
      <c r="P51"/>
      <c r="Q51" s="29"/>
    </row>
    <row r="52" spans="5:17" ht="13.5" thickBot="1" x14ac:dyDescent="0.35">
      <c r="E52" s="81" t="s">
        <v>36</v>
      </c>
      <c r="F52" s="81">
        <f>SUM(F51:F51)</f>
        <v>20688762.248</v>
      </c>
      <c r="G52" s="81">
        <f>SUM(G51:G51)</f>
        <v>0</v>
      </c>
      <c r="H52" s="81">
        <f>SUM(H51:H51)</f>
        <v>20688762.248</v>
      </c>
      <c r="I52" s="81"/>
      <c r="J52" s="81">
        <f>SUM(J51:J51)</f>
        <v>0</v>
      </c>
      <c r="K52" s="81">
        <f>SUM(K51:K51)</f>
        <v>20688762.248</v>
      </c>
      <c r="O52" s="16"/>
    </row>
    <row r="53" spans="5:17" x14ac:dyDescent="0.25">
      <c r="E53" t="s">
        <v>38</v>
      </c>
    </row>
    <row r="58" spans="5:17" x14ac:dyDescent="0.25">
      <c r="G58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  <ignoredErrors>
    <ignoredError sqref="K30:K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2025-12-04T22:51:50Z</dcterms:modified>
</cp:coreProperties>
</file>