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0C9FF1E4-5429-49F5-8EFE-FA3B802A60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0" i="1" l="1"/>
  <c r="M57" i="1"/>
  <c r="M50" i="1"/>
  <c r="M22" i="1"/>
  <c r="L50" i="1"/>
  <c r="K50" i="1"/>
  <c r="L22" i="1"/>
  <c r="K22" i="1"/>
  <c r="M60" i="1" l="1"/>
  <c r="M62" i="1" s="1"/>
  <c r="F12" i="1"/>
  <c r="F4" i="1"/>
  <c r="N57" i="1" l="1"/>
  <c r="N50" i="1"/>
  <c r="N22" i="1"/>
  <c r="J22" i="1"/>
  <c r="N60" i="1" l="1"/>
  <c r="N62" i="1" s="1"/>
  <c r="F3" i="1" l="1"/>
  <c r="J57" i="1" l="1"/>
  <c r="J60" i="1" s="1"/>
  <c r="J62" i="1" s="1"/>
  <c r="L57" i="1" l="1"/>
  <c r="L60" i="1" s="1"/>
  <c r="L62" i="1" s="1"/>
  <c r="K57" i="1" l="1"/>
  <c r="K60" i="1" s="1"/>
  <c r="K62" i="1" s="1"/>
  <c r="F62" i="1" l="1"/>
</calcChain>
</file>

<file path=xl/sharedStrings.xml><?xml version="1.0" encoding="utf-8"?>
<sst xmlns="http://schemas.openxmlformats.org/spreadsheetml/2006/main" count="239" uniqueCount="113">
  <si>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</si>
  <si>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</si>
  <si>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</si>
  <si>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</si>
  <si>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</si>
  <si>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</si>
  <si>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</si>
  <si>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</si>
  <si>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</si>
  <si>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</si>
  <si>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</si>
  <si>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</si>
  <si>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</si>
  <si>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</si>
  <si>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</si>
  <si>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</si>
  <si>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</si>
  <si>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</si>
  <si>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</si>
  <si>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</si>
  <si>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</si>
  <si>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</si>
  <si>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</si>
  <si>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</si>
  <si>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</si>
  <si>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</si>
  <si>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</si>
  <si>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</si>
  <si>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</si>
  <si>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</si>
  <si>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</si>
  <si>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</si>
  <si>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</si>
  <si>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TIFIA</t>
  </si>
  <si>
    <t>June 15, 2026 LOU between BCAG and SACOG</t>
  </si>
  <si>
    <t>Y400</t>
  </si>
  <si>
    <t>Yuba</t>
  </si>
  <si>
    <t>06/03/2026</t>
  </si>
  <si>
    <t>Yuba-Sutter
Transit Authority</t>
  </si>
  <si>
    <t>FTASTPL-6224(007)</t>
  </si>
  <si>
    <t>FTA Grant No: 5058-2026-2</t>
  </si>
  <si>
    <t>Construct a replacement transit administration, operations, and maintenance facility.</t>
  </si>
  <si>
    <t>Y230</t>
  </si>
  <si>
    <t>El Dorado</t>
  </si>
  <si>
    <t>06/25/2026</t>
  </si>
  <si>
    <t>EL DORADO</t>
  </si>
  <si>
    <t>CML-5925(132)</t>
  </si>
  <si>
    <t>ON MISSOURI FLAT ROAD, 0.9 MILES SE OF US50</t>
  </si>
  <si>
    <t>CONSTRUCT A MULTI-USE PED/BIKE OVER-CROSSING (TC)</t>
  </si>
  <si>
    <t>06/11/2026</t>
  </si>
  <si>
    <t>PLACERVILLE</t>
  </si>
  <si>
    <t>HSIPL-5015(028)</t>
  </si>
  <si>
    <t>IN PLACERVILLE, ALONG BROADWAY FROM THE INTERSECTION AT MAIN STREET EASTWARD TO APPROXIMATELY 1500 BROADWAY.</t>
  </si>
  <si>
    <t>CONSTRUCT SIDEWALK (TC)</t>
  </si>
  <si>
    <t>M230</t>
  </si>
  <si>
    <t>Y240</t>
  </si>
  <si>
    <t>06/15/2026</t>
  </si>
  <si>
    <t>SAC AREA COG</t>
  </si>
  <si>
    <t>STPLNI-6085(105)</t>
  </si>
  <si>
    <t>SACRAMENTO REGION (COUNTIES OF EL DORADO, PLACER, SACRAMENTO, SUTTER, YOLO, AND YUBA)</t>
  </si>
  <si>
    <t xml:space="preserve">CONDUCT NECESSARY PLANNING, STATE AND FEDERAL PROGRAMMING, AND MONITORING </t>
  </si>
  <si>
    <t>Placer</t>
  </si>
  <si>
    <t>PLACER</t>
  </si>
  <si>
    <t>CML-5919(158)</t>
  </si>
  <si>
    <t>ON THE NORTH SIDE OF DOUGLAS BLVD., BETWEEN MELWOOD LANE AND OAK KNOLL DRIVE</t>
  </si>
  <si>
    <t xml:space="preserve">CONSTRUCT PEDESTRIAN AND BICYCLE FACILITIES TO COMPLETE THE MULTI-MODAL </t>
  </si>
  <si>
    <t>Sacramento</t>
  </si>
  <si>
    <t>06/01/2026</t>
  </si>
  <si>
    <t>ELKG</t>
  </si>
  <si>
    <t>CML-5479(053)</t>
  </si>
  <si>
    <t xml:space="preserve">ON THE LAGUNA CREEK TRAIL, FROM LEWIS STEIN RD TO BRUCEVILLE RD AND BETWEEN BRUCEVILLE RD, MANNINGTON ST AND CENTER PARKWAY:  </t>
  </si>
  <si>
    <t>CONSTRUCT CLASS I TRAIL AND SIDEWALKS.</t>
  </si>
  <si>
    <t>Y003</t>
  </si>
  <si>
    <t>STPL-5479(048)</t>
  </si>
  <si>
    <t>ON ELK GROVE BLVD, FROM SCHOOL STREET TO WATERMAN ROAD</t>
  </si>
  <si>
    <t xml:space="preserve">STREET FRONTAGE IMPROVEMENTS
</t>
  </si>
  <si>
    <t>M40E</t>
  </si>
  <si>
    <t>Z400</t>
  </si>
  <si>
    <t>06/10/2026</t>
  </si>
  <si>
    <t>STPL-5479(077)</t>
  </si>
  <si>
    <t>IN THE CITY OF ELK GROVE, ON ELK GROVE-FLORIN ROAD, FROM ELK GROVE BLVD TO CALVINE ROAD.</t>
  </si>
  <si>
    <t xml:space="preserve">RESURFACE PAVEMENT, SIDEWALK GAP CLOSURES, ADA CURB RAMP UPGRADES, THE ADDITION </t>
  </si>
  <si>
    <t>Y041</t>
  </si>
  <si>
    <t>06/24/2026</t>
  </si>
  <si>
    <t>STPL-5479(088)</t>
  </si>
  <si>
    <t>IN THE CITY OF ELK GROVE, ON FRANKLIN BLVD FROM ELK GROVE BLVD TO LAGUNA BLVD</t>
  </si>
  <si>
    <t>CONSTRUCTION OF A CLASS IV CYCLE TRACK.</t>
  </si>
  <si>
    <t>SACRAMENTO</t>
  </si>
  <si>
    <t>ATPL-5924(277)</t>
  </si>
  <si>
    <t>IN SACRAMENTO COUNTY, ON STOCKTON BOULEVARD FROM FLORIN ROAD TO MACK ROAD/ELSIE AVENUE</t>
  </si>
  <si>
    <t xml:space="preserve">CONSTRUCT CLASS IV BICYCLE LANES, SIDEWALK INFILL, SIGNALIZATION OF ONE </t>
  </si>
  <si>
    <t>HSIPL-5002(200)</t>
  </si>
  <si>
    <t>FLORIN ROAD BETWEEN GREENHAVEN DRIVE AND LUTHER DRIVE.</t>
  </si>
  <si>
    <t xml:space="preserve">CONVERT FROM PEDESTAL MOUNTED TO MAST ARMS AT 7 INTERSECTIONS; INSTALL ADVANCED </t>
  </si>
  <si>
    <t>06/02/2026</t>
  </si>
  <si>
    <t>RSTPL-5924(304)</t>
  </si>
  <si>
    <t>ON WATT AVE: BETWEEN ROSEVILLE ROAD AND PEACEKEEPER WAY, THROUGH THE AREA OF THE UNION PACIFIC RAILROAD (UPRR) UNDERPASS.</t>
  </si>
  <si>
    <t xml:space="preserve">THE PROJECT WOULD WIDEN WATT AVENUE THROUGH THE UNDERPASS TO ACCOMMODATE </t>
  </si>
  <si>
    <t>RSTPL-5924(305)</t>
  </si>
  <si>
    <t>GREENBACK LANE, FROM CHESTNUT AVENUE TO FOLSOM CITY LIMITS</t>
  </si>
  <si>
    <t xml:space="preserve">INSTALL CLASS II BIKE LANES, SEPARATED SIDEWALKS, ADA UPGRADES THAT INCLUDE </t>
  </si>
  <si>
    <t>STPL-5924(276)</t>
  </si>
  <si>
    <t>IN SACRAMENTO COUNTY: VARIOUS LOCATIONS ALONG BELL STREET FROM HURLEY WAY TO EDISON AVENUE AND AT 2419 WYDA WAY.</t>
  </si>
  <si>
    <t xml:space="preserve">CONSTRUCT NEW SIDEWALKS AND CURB RAMPS. RELOCATE SIGNAL POLES AND STRAIGHTEN </t>
  </si>
  <si>
    <t>Yolo</t>
  </si>
  <si>
    <t>WEST SACRAMENTO</t>
  </si>
  <si>
    <t>CML-5447(044)</t>
  </si>
  <si>
    <t xml:space="preserve">SYCAMORE PARK FROM WESTMORE OAKS SCHOOL OVER US 50 CONNECTING TO JOEY LOPES PARK (PHASE 2)WESTMORE OAKS SCHOOL TO PARK BLVD </t>
  </si>
  <si>
    <t>PEDESTRIAN/BICYCLE OVERPASS: OVER US 50.</t>
  </si>
  <si>
    <t>YUBA</t>
  </si>
  <si>
    <t>STPL-5916(158)</t>
  </si>
  <si>
    <t xml:space="preserve">IN UNINCORPORATED YUBA COUNTY, ON LOMA RICA ROAD FROM SR20 TO FRUITLAND ROAD AND ON SOUTH BEALE ROAD FROM SR65 TO THE BEALE </t>
  </si>
  <si>
    <t>PAVEMENT REPAIRS, OVERLAY, AND STRIPING OF EXISTING ROADWAYS.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</si>
</sst>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29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0" xfId="0" quotePrefix="1" applyNumberFormat="1" applyAlignment="1">
      <alignment horizontal="left"/>
    </xf>
    <xf numFmtId="38" fontId="1" fillId="0" borderId="0" xfId="0" applyFont="1" applyAlignment="1">
      <alignment horizontal="left"/>
    </xf>
    <xf numFmtId="38" fontId="3" fillId="5" borderId="6" xfId="1" applyNumberFormat="1" applyFont="1" applyFill="1" applyBorder="1" applyAlignment="1" applyProtection="1">
      <alignment horizontal="center"/>
    </xf>
    <xf numFmtId="38" fontId="3" fillId="5" borderId="2" xfId="1" applyNumberFormat="1" applyFont="1" applyFill="1" applyBorder="1" applyAlignment="1" applyProtection="1">
      <alignment horizontal="center"/>
    </xf>
    <xf numFmtId="38" fontId="2" fillId="5" borderId="5" xfId="1" applyNumberFormat="1" applyFont="1" applyFill="1" applyBorder="1" applyAlignment="1" applyProtection="1">
      <alignment horizontal="center"/>
    </xf>
    <xf numFmtId="38" fontId="2" fillId="5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4" borderId="15" xfId="0" applyFont="1" applyFill="1" applyBorder="1"/>
    <xf numFmtId="38" fontId="2" fillId="0" borderId="2" xfId="0" applyFont="1" applyBorder="1"/>
    <xf numFmtId="38" fontId="0" fillId="0" borderId="4" xfId="0" applyBorder="1"/>
    <xf numFmtId="38" fontId="1" fillId="0" borderId="2" xfId="0" applyFont="1" applyBorder="1" applyAlignment="1">
      <alignment horizontal="center"/>
    </xf>
    <xf numFmtId="40" fontId="0" fillId="0" borderId="2" xfId="0" applyNumberFormat="1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1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28515625" style="1" customWidth="1"/>
    <col min="3" max="3" width="11.5703125" style="1" bestFit="1" customWidth="1"/>
    <col min="4" max="4" width="12.140625" style="53" bestFit="1" customWidth="1"/>
    <col min="5" max="5" width="40.28515625" style="1" customWidth="1"/>
    <col min="6" max="6" width="20.140625" style="53" customWidth="1"/>
    <col min="7" max="8" width="26.28515625" style="1" customWidth="1"/>
    <col min="9" max="9" width="15.140625" style="53" customWidth="1"/>
    <col min="10" max="11" width="13.140625" style="1" customWidth="1"/>
    <col min="12" max="12" width="14.42578125" style="1" bestFit="1" customWidth="1"/>
    <col min="13" max="13" width="13.140625" style="1" customWidth="1"/>
    <col min="14" max="14" width="13.140625" style="1" hidden="1" customWidth="1"/>
    <col min="15" max="15" width="23.5703125" style="1" customWidth="1"/>
    <col min="16" max="16" width="11.85546875" style="1" bestFit="1" customWidth="1"/>
    <col min="17" max="17" width="11.5703125" style="1" bestFit="1" customWidth="1"/>
    <col min="18" max="16384" width="8.85546875" style="1"/>
  </cols>
  <sheetData>
    <row r="1" spans="1:15" x14ac:dyDescent="0.2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  <c r="M1" s="17"/>
    </row>
    <row r="2" spans="1:15" x14ac:dyDescent="0.2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  <c r="M2" s="17"/>
    </row>
    <row r="3" spans="1:15" x14ac:dyDescent="0.2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  <c r="M3" s="17"/>
    </row>
    <row r="4" spans="1:15" x14ac:dyDescent="0.2">
      <c r="A4" s="17"/>
      <c r="B4" s="17"/>
      <c r="C4" s="17"/>
      <c r="D4" s="17"/>
      <c r="E4" s="17"/>
      <c r="F4" s="106">
        <f>[1]Template!$A$4</f>
        <v>46203</v>
      </c>
      <c r="G4" s="17"/>
      <c r="H4" s="17"/>
      <c r="I4" s="17"/>
      <c r="J4" s="17"/>
      <c r="K4" s="17"/>
      <c r="L4" s="17"/>
      <c r="M4" s="17"/>
    </row>
    <row r="5" spans="1:15" ht="13.5" thickBot="1" x14ac:dyDescent="0.25"/>
    <row r="6" spans="1:15" ht="12.75" customHeight="1" x14ac:dyDescent="0.2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118"/>
      <c r="N6" s="90"/>
    </row>
    <row r="7" spans="1:15" x14ac:dyDescent="0.2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0" t="s">
        <v>31</v>
      </c>
      <c r="M7" s="119"/>
      <c r="N7" s="91"/>
    </row>
    <row r="8" spans="1:15" x14ac:dyDescent="0.2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120" t="s">
        <v>33</v>
      </c>
      <c r="N8" s="92" t="s">
        <v>32</v>
      </c>
    </row>
    <row r="9" spans="1:15" x14ac:dyDescent="0.2">
      <c r="A9" s="11"/>
      <c r="H9" s="12"/>
      <c r="I9" s="56"/>
      <c r="J9" s="12"/>
      <c r="K9" s="12"/>
      <c r="L9" s="12"/>
      <c r="M9" s="12"/>
      <c r="N9" s="93"/>
    </row>
    <row r="10" spans="1:15" x14ac:dyDescent="0.2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12"/>
      <c r="N10" s="93"/>
    </row>
    <row r="11" spans="1:15" x14ac:dyDescent="0.2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12"/>
      <c r="N11" s="93"/>
    </row>
    <row r="12" spans="1:15" x14ac:dyDescent="0.2">
      <c r="A12" s="11"/>
      <c r="B12" s="14"/>
      <c r="C12" s="14"/>
      <c r="E12" s="15" t="s">
        <v>20</v>
      </c>
      <c r="F12" s="106">
        <f>[1]Template!$F$12</f>
        <v>46173</v>
      </c>
      <c r="G12" s="14"/>
      <c r="H12" s="16"/>
      <c r="I12" s="56"/>
      <c r="J12" s="12"/>
      <c r="K12" s="12"/>
      <c r="L12" s="12"/>
      <c r="M12" s="12"/>
      <c r="N12" s="93"/>
      <c r="O12" s="66"/>
    </row>
    <row r="13" spans="1:15" x14ac:dyDescent="0.2">
      <c r="A13" s="13"/>
      <c r="B13" s="18"/>
      <c r="C13" s="18"/>
      <c r="E13" s="1" t="s">
        <v>8</v>
      </c>
      <c r="F13" s="17"/>
      <c r="G13" s="18"/>
      <c r="H13" s="19"/>
      <c r="I13" s="56"/>
      <c r="J13" s="12">
        <v>30570756.450000003</v>
      </c>
      <c r="K13" s="12">
        <v>17232233.479999986</v>
      </c>
      <c r="L13" s="12">
        <v>14217413.14499921</v>
      </c>
      <c r="M13" s="12">
        <v>4205434</v>
      </c>
      <c r="N13" s="93">
        <v>0</v>
      </c>
      <c r="O13" s="66"/>
    </row>
    <row r="14" spans="1:15" x14ac:dyDescent="0.2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12"/>
      <c r="N14" s="93"/>
      <c r="O14" s="66"/>
    </row>
    <row r="15" spans="1:15" x14ac:dyDescent="0.2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12"/>
      <c r="N15" s="93"/>
    </row>
    <row r="16" spans="1:15" x14ac:dyDescent="0.2">
      <c r="A16" s="13"/>
      <c r="B16" s="18"/>
      <c r="C16" s="18"/>
      <c r="E16" s="102" t="s">
        <v>34</v>
      </c>
      <c r="F16" s="15"/>
      <c r="G16" s="86"/>
      <c r="H16" s="87"/>
      <c r="I16" s="127" t="s">
        <v>35</v>
      </c>
      <c r="J16" s="122">
        <v>-1115705</v>
      </c>
      <c r="K16" s="12"/>
      <c r="L16" s="12"/>
      <c r="M16" s="12"/>
      <c r="N16" s="93"/>
    </row>
    <row r="17" spans="1:14" x14ac:dyDescent="0.2">
      <c r="A17" s="13"/>
      <c r="B17" s="18"/>
      <c r="C17" s="18"/>
      <c r="E17"/>
      <c r="F17" s="15"/>
      <c r="G17" s="86"/>
      <c r="H17" s="87"/>
      <c r="I17" s="89"/>
      <c r="J17" s="12"/>
      <c r="K17" s="12"/>
      <c r="L17" s="12"/>
      <c r="M17" s="12"/>
      <c r="N17" s="93"/>
    </row>
    <row r="18" spans="1:14" x14ac:dyDescent="0.2">
      <c r="A18" s="13"/>
      <c r="B18" s="18"/>
      <c r="C18" s="18"/>
      <c r="E18"/>
      <c r="F18" s="15"/>
      <c r="G18" s="86"/>
      <c r="H18" s="87"/>
      <c r="I18" s="89"/>
      <c r="J18" s="12"/>
      <c r="K18" s="12"/>
      <c r="L18" s="12"/>
      <c r="M18" s="12"/>
      <c r="N18" s="93"/>
    </row>
    <row r="19" spans="1:14" x14ac:dyDescent="0.2">
      <c r="A19" s="13"/>
      <c r="B19" s="18"/>
      <c r="C19" s="18"/>
      <c r="E19"/>
      <c r="F19" s="67"/>
      <c r="G19" s="67"/>
      <c r="H19" s="122"/>
      <c r="I19" s="123"/>
      <c r="J19" s="12"/>
      <c r="K19" s="12"/>
      <c r="L19" s="12"/>
      <c r="M19" s="12"/>
      <c r="N19" s="93"/>
    </row>
    <row r="20" spans="1:14" x14ac:dyDescent="0.2">
      <c r="A20" s="13"/>
      <c r="B20" s="18"/>
      <c r="C20" s="18"/>
      <c r="E20"/>
      <c r="F20" s="15"/>
      <c r="G20" s="86"/>
      <c r="H20" s="87"/>
      <c r="I20" s="89"/>
      <c r="J20" s="12"/>
      <c r="K20" s="12"/>
      <c r="L20" s="12"/>
      <c r="M20" s="12"/>
      <c r="N20" s="93"/>
    </row>
    <row r="21" spans="1:14" ht="12.6" customHeight="1" x14ac:dyDescent="0.2">
      <c r="A21" s="11"/>
      <c r="H21" s="12"/>
      <c r="I21" s="56"/>
      <c r="J21" s="12"/>
      <c r="K21" s="12"/>
      <c r="L21" s="12"/>
      <c r="M21" s="12"/>
      <c r="N21" s="93"/>
    </row>
    <row r="22" spans="1:14" ht="25.5" x14ac:dyDescent="0.2">
      <c r="A22" s="11"/>
      <c r="E22" s="20" t="s">
        <v>21</v>
      </c>
      <c r="F22" s="21" t="s">
        <v>4</v>
      </c>
      <c r="G22" s="21" t="s">
        <v>5</v>
      </c>
      <c r="H22" s="22" t="s">
        <v>13</v>
      </c>
      <c r="I22" s="58"/>
      <c r="J22" s="23">
        <f>SUM(J13:J21)</f>
        <v>29455051.450000003</v>
      </c>
      <c r="K22" s="23">
        <f>SUM(K13:K21)</f>
        <v>17232233.479999986</v>
      </c>
      <c r="L22" s="23">
        <f>SUM(L13:L21)</f>
        <v>14217413.14499921</v>
      </c>
      <c r="M22" s="23">
        <f>SUM(M13:M21)</f>
        <v>4205434</v>
      </c>
      <c r="N22" s="94">
        <f>SUM(N13:N21)</f>
        <v>0</v>
      </c>
    </row>
    <row r="23" spans="1:14" x14ac:dyDescent="0.2">
      <c r="A23" s="11"/>
      <c r="E23" s="18"/>
      <c r="F23" s="60"/>
      <c r="G23" s="24"/>
      <c r="H23" s="19"/>
      <c r="I23" s="59"/>
      <c r="J23" s="12"/>
      <c r="K23" s="12"/>
      <c r="L23" s="12"/>
      <c r="M23" s="12"/>
      <c r="N23" s="93"/>
    </row>
    <row r="24" spans="1:14" x14ac:dyDescent="0.2">
      <c r="A24" s="11"/>
      <c r="E24" s="25" t="s">
        <v>22</v>
      </c>
      <c r="F24" s="60"/>
      <c r="G24" s="26"/>
      <c r="H24" s="24"/>
      <c r="I24" s="59"/>
      <c r="J24" s="12"/>
      <c r="K24" s="12"/>
      <c r="L24" s="12"/>
      <c r="M24" s="12"/>
      <c r="N24" s="93"/>
    </row>
    <row r="25" spans="1:14" x14ac:dyDescent="0.2">
      <c r="A25" s="11"/>
      <c r="E25" s="15"/>
      <c r="F25" s="60"/>
      <c r="G25" s="26"/>
      <c r="H25" s="24"/>
      <c r="I25" s="59"/>
      <c r="J25" s="12"/>
      <c r="K25" s="12"/>
      <c r="L25" s="12"/>
      <c r="M25" s="12"/>
      <c r="N25" s="93"/>
    </row>
    <row r="26" spans="1:14" x14ac:dyDescent="0.2">
      <c r="A26" s="11"/>
      <c r="E26" s="15" t="s">
        <v>15</v>
      </c>
      <c r="F26" s="60"/>
      <c r="G26" s="26"/>
      <c r="H26" s="24"/>
      <c r="I26" s="60"/>
      <c r="J26" s="12"/>
      <c r="K26" s="12"/>
      <c r="L26" s="12"/>
      <c r="M26" s="12"/>
      <c r="N26" s="93"/>
    </row>
    <row r="27" spans="1:14" customFormat="1" x14ac:dyDescent="0.2">
      <c r="A27" s="13"/>
      <c r="B27" s="14"/>
      <c r="D27" s="112"/>
      <c r="E27" s="108"/>
      <c r="F27" s="109"/>
      <c r="G27" s="109"/>
      <c r="H27" s="109"/>
      <c r="I27" s="110"/>
      <c r="J27" s="111"/>
      <c r="K27" s="81"/>
      <c r="L27" s="81"/>
      <c r="M27" s="111"/>
      <c r="N27" s="95"/>
    </row>
    <row r="28" spans="1:14" customFormat="1" x14ac:dyDescent="0.2">
      <c r="A28" s="13" t="s">
        <v>16</v>
      </c>
      <c r="B28" s="14" t="s">
        <v>17</v>
      </c>
      <c r="C28" t="s">
        <v>43</v>
      </c>
      <c r="D28" s="112" t="s">
        <v>44</v>
      </c>
      <c r="E28" s="108" t="s">
        <v>45</v>
      </c>
      <c r="F28" s="109" t="s">
        <v>46</v>
      </c>
      <c r="G28" s="109" t="s">
        <v>47</v>
      </c>
      <c r="H28" s="109" t="s">
        <v>48</v>
      </c>
      <c r="I28" s="110" t="s">
        <v>42</v>
      </c>
      <c r="J28" s="111"/>
      <c r="K28" s="81">
        <v>-7584.93</v>
      </c>
      <c r="L28" s="81"/>
      <c r="M28" s="111"/>
      <c r="N28" s="95"/>
    </row>
    <row r="29" spans="1:14" customFormat="1" x14ac:dyDescent="0.2">
      <c r="A29" s="13" t="s">
        <v>16</v>
      </c>
      <c r="B29" s="14" t="s">
        <v>17</v>
      </c>
      <c r="C29" t="s">
        <v>43</v>
      </c>
      <c r="D29" s="112" t="s">
        <v>44</v>
      </c>
      <c r="E29" s="108" t="s">
        <v>45</v>
      </c>
      <c r="F29" s="109" t="s">
        <v>46</v>
      </c>
      <c r="G29" s="109" t="s">
        <v>47</v>
      </c>
      <c r="H29" s="109" t="s">
        <v>48</v>
      </c>
      <c r="I29" s="110" t="s">
        <v>35</v>
      </c>
      <c r="J29" s="111">
        <v>-91749.63</v>
      </c>
      <c r="K29" s="81"/>
      <c r="L29" s="81"/>
      <c r="M29" s="111"/>
      <c r="N29" s="95"/>
    </row>
    <row r="30" spans="1:14" customFormat="1" x14ac:dyDescent="0.2">
      <c r="A30" s="13" t="s">
        <v>16</v>
      </c>
      <c r="B30" s="14" t="s">
        <v>17</v>
      </c>
      <c r="C30" t="s">
        <v>43</v>
      </c>
      <c r="D30" s="112" t="s">
        <v>49</v>
      </c>
      <c r="E30" s="108" t="s">
        <v>50</v>
      </c>
      <c r="F30" s="109" t="s">
        <v>51</v>
      </c>
      <c r="G30" s="109" t="s">
        <v>52</v>
      </c>
      <c r="H30" s="109" t="s">
        <v>53</v>
      </c>
      <c r="I30" s="110" t="s">
        <v>54</v>
      </c>
      <c r="J30" s="111"/>
      <c r="K30" s="81">
        <v>-6384.99</v>
      </c>
      <c r="L30" s="81"/>
      <c r="M30" s="111"/>
      <c r="N30" s="95"/>
    </row>
    <row r="31" spans="1:14" customFormat="1" x14ac:dyDescent="0.2">
      <c r="A31" s="13" t="s">
        <v>16</v>
      </c>
      <c r="B31" s="14" t="s">
        <v>17</v>
      </c>
      <c r="C31" t="s">
        <v>43</v>
      </c>
      <c r="D31" s="112" t="s">
        <v>49</v>
      </c>
      <c r="E31" s="108" t="s">
        <v>50</v>
      </c>
      <c r="F31" s="109" t="s">
        <v>51</v>
      </c>
      <c r="G31" s="109" t="s">
        <v>52</v>
      </c>
      <c r="H31" s="109" t="s">
        <v>53</v>
      </c>
      <c r="I31" s="110" t="s">
        <v>42</v>
      </c>
      <c r="J31" s="111"/>
      <c r="K31" s="81">
        <v>-16651.009999999998</v>
      </c>
      <c r="L31" s="81"/>
      <c r="M31" s="111"/>
      <c r="N31" s="95"/>
    </row>
    <row r="32" spans="1:14" customFormat="1" x14ac:dyDescent="0.2">
      <c r="A32" s="13" t="s">
        <v>16</v>
      </c>
      <c r="B32" s="14" t="s">
        <v>17</v>
      </c>
      <c r="C32" t="s">
        <v>43</v>
      </c>
      <c r="D32" s="112" t="s">
        <v>49</v>
      </c>
      <c r="E32" s="108" t="s">
        <v>50</v>
      </c>
      <c r="F32" s="109" t="s">
        <v>51</v>
      </c>
      <c r="G32" s="109" t="s">
        <v>52</v>
      </c>
      <c r="H32" s="109" t="s">
        <v>53</v>
      </c>
      <c r="I32" s="110" t="s">
        <v>55</v>
      </c>
      <c r="J32" s="111"/>
      <c r="K32" s="81"/>
      <c r="L32" s="81">
        <v>-32478.01</v>
      </c>
      <c r="M32" s="111"/>
      <c r="N32" s="95"/>
    </row>
    <row r="33" spans="1:14" customFormat="1" x14ac:dyDescent="0.2">
      <c r="A33" s="13" t="s">
        <v>16</v>
      </c>
      <c r="B33" s="14" t="s">
        <v>17</v>
      </c>
      <c r="C33" t="s">
        <v>43</v>
      </c>
      <c r="D33" s="112" t="s">
        <v>56</v>
      </c>
      <c r="E33" s="108" t="s">
        <v>57</v>
      </c>
      <c r="F33" s="109" t="s">
        <v>58</v>
      </c>
      <c r="G33" s="109" t="s">
        <v>59</v>
      </c>
      <c r="H33" s="109" t="s">
        <v>60</v>
      </c>
      <c r="I33" s="110" t="s">
        <v>42</v>
      </c>
      <c r="J33" s="111"/>
      <c r="K33" s="81">
        <v>398946</v>
      </c>
      <c r="L33" s="81"/>
      <c r="M33" s="111"/>
      <c r="N33" s="95"/>
    </row>
    <row r="34" spans="1:14" customFormat="1" x14ac:dyDescent="0.2">
      <c r="A34" s="13" t="s">
        <v>16</v>
      </c>
      <c r="B34" s="14" t="s">
        <v>17</v>
      </c>
      <c r="C34" t="s">
        <v>61</v>
      </c>
      <c r="D34" s="112" t="s">
        <v>49</v>
      </c>
      <c r="E34" s="108" t="s">
        <v>62</v>
      </c>
      <c r="F34" s="109" t="s">
        <v>63</v>
      </c>
      <c r="G34" s="109" t="s">
        <v>64</v>
      </c>
      <c r="H34" s="109" t="s">
        <v>65</v>
      </c>
      <c r="I34" s="110" t="s">
        <v>35</v>
      </c>
      <c r="J34" s="111">
        <v>225000</v>
      </c>
      <c r="K34" s="81"/>
      <c r="L34" s="81"/>
      <c r="M34" s="111"/>
      <c r="N34" s="95"/>
    </row>
    <row r="35" spans="1:14" customFormat="1" x14ac:dyDescent="0.2">
      <c r="A35" s="13" t="s">
        <v>16</v>
      </c>
      <c r="B35" s="14" t="s">
        <v>17</v>
      </c>
      <c r="C35" t="s">
        <v>66</v>
      </c>
      <c r="D35" s="112" t="s">
        <v>67</v>
      </c>
      <c r="E35" s="108" t="s">
        <v>68</v>
      </c>
      <c r="F35" s="109" t="s">
        <v>69</v>
      </c>
      <c r="G35" s="109" t="s">
        <v>70</v>
      </c>
      <c r="H35" s="109" t="s">
        <v>71</v>
      </c>
      <c r="I35" s="110" t="s">
        <v>72</v>
      </c>
      <c r="J35" s="111">
        <v>935000</v>
      </c>
      <c r="K35" s="81"/>
      <c r="L35" s="81"/>
      <c r="M35" s="111"/>
      <c r="N35" s="95"/>
    </row>
    <row r="36" spans="1:14" customFormat="1" x14ac:dyDescent="0.2">
      <c r="A36" s="13" t="s">
        <v>16</v>
      </c>
      <c r="B36" s="14" t="s">
        <v>17</v>
      </c>
      <c r="C36" t="s">
        <v>66</v>
      </c>
      <c r="D36" s="112" t="s">
        <v>44</v>
      </c>
      <c r="E36" s="108" t="s">
        <v>68</v>
      </c>
      <c r="F36" s="109" t="s">
        <v>73</v>
      </c>
      <c r="G36" s="109" t="s">
        <v>74</v>
      </c>
      <c r="H36" s="109" t="s">
        <v>75</v>
      </c>
      <c r="I36" s="110" t="s">
        <v>54</v>
      </c>
      <c r="J36" s="111"/>
      <c r="K36" s="128">
        <v>-0.22</v>
      </c>
      <c r="L36" s="81"/>
      <c r="M36" s="111"/>
      <c r="N36" s="95"/>
    </row>
    <row r="37" spans="1:14" customFormat="1" x14ac:dyDescent="0.2">
      <c r="A37" s="13" t="s">
        <v>16</v>
      </c>
      <c r="B37" s="14" t="s">
        <v>17</v>
      </c>
      <c r="C37" t="s">
        <v>66</v>
      </c>
      <c r="D37" s="112" t="s">
        <v>44</v>
      </c>
      <c r="E37" s="108" t="s">
        <v>68</v>
      </c>
      <c r="F37" s="109" t="s">
        <v>73</v>
      </c>
      <c r="G37" s="109" t="s">
        <v>74</v>
      </c>
      <c r="H37" s="109" t="s">
        <v>75</v>
      </c>
      <c r="I37" s="110" t="s">
        <v>76</v>
      </c>
      <c r="J37" s="111">
        <v>-3394.74</v>
      </c>
      <c r="K37" s="81"/>
      <c r="L37" s="81"/>
      <c r="M37" s="111"/>
      <c r="N37" s="95"/>
    </row>
    <row r="38" spans="1:14" customFormat="1" x14ac:dyDescent="0.2">
      <c r="A38" s="13" t="s">
        <v>16</v>
      </c>
      <c r="B38" s="14" t="s">
        <v>17</v>
      </c>
      <c r="C38" t="s">
        <v>66</v>
      </c>
      <c r="D38" s="112" t="s">
        <v>44</v>
      </c>
      <c r="E38" s="108" t="s">
        <v>68</v>
      </c>
      <c r="F38" s="109" t="s">
        <v>73</v>
      </c>
      <c r="G38" s="109" t="s">
        <v>74</v>
      </c>
      <c r="H38" s="109" t="s">
        <v>75</v>
      </c>
      <c r="I38" s="110" t="s">
        <v>77</v>
      </c>
      <c r="J38" s="111">
        <v>-46857</v>
      </c>
      <c r="K38" s="81"/>
      <c r="L38" s="81"/>
      <c r="M38" s="111"/>
      <c r="N38" s="95"/>
    </row>
    <row r="39" spans="1:14" customFormat="1" x14ac:dyDescent="0.2">
      <c r="A39" s="13" t="s">
        <v>16</v>
      </c>
      <c r="B39" s="14" t="s">
        <v>17</v>
      </c>
      <c r="C39" t="s">
        <v>66</v>
      </c>
      <c r="D39" s="112" t="s">
        <v>78</v>
      </c>
      <c r="E39" s="108" t="s">
        <v>68</v>
      </c>
      <c r="F39" s="109" t="s">
        <v>79</v>
      </c>
      <c r="G39" s="109" t="s">
        <v>80</v>
      </c>
      <c r="H39" s="109" t="s">
        <v>81</v>
      </c>
      <c r="I39" s="110" t="s">
        <v>82</v>
      </c>
      <c r="J39" s="111"/>
      <c r="K39" s="81"/>
      <c r="L39" s="81"/>
      <c r="M39" s="111">
        <v>3056000</v>
      </c>
      <c r="N39" s="95"/>
    </row>
    <row r="40" spans="1:14" customFormat="1" x14ac:dyDescent="0.2">
      <c r="A40" s="13" t="s">
        <v>16</v>
      </c>
      <c r="B40" s="14" t="s">
        <v>17</v>
      </c>
      <c r="C40" t="s">
        <v>66</v>
      </c>
      <c r="D40" s="112" t="s">
        <v>83</v>
      </c>
      <c r="E40" s="108" t="s">
        <v>68</v>
      </c>
      <c r="F40" s="109" t="s">
        <v>84</v>
      </c>
      <c r="G40" s="109" t="s">
        <v>85</v>
      </c>
      <c r="H40" s="109" t="s">
        <v>86</v>
      </c>
      <c r="I40" s="110" t="s">
        <v>42</v>
      </c>
      <c r="J40" s="111"/>
      <c r="K40" s="81">
        <v>106720</v>
      </c>
      <c r="L40" s="81"/>
      <c r="M40" s="111"/>
      <c r="N40" s="95"/>
    </row>
    <row r="41" spans="1:14" customFormat="1" x14ac:dyDescent="0.2">
      <c r="A41" s="13" t="s">
        <v>16</v>
      </c>
      <c r="B41" s="14" t="s">
        <v>17</v>
      </c>
      <c r="C41" t="s">
        <v>66</v>
      </c>
      <c r="D41" s="112" t="s">
        <v>83</v>
      </c>
      <c r="E41" s="108" t="s">
        <v>68</v>
      </c>
      <c r="F41" s="109" t="s">
        <v>84</v>
      </c>
      <c r="G41" s="109" t="s">
        <v>85</v>
      </c>
      <c r="H41" s="109" t="s">
        <v>86</v>
      </c>
      <c r="I41" s="110" t="s">
        <v>35</v>
      </c>
      <c r="J41" s="111">
        <v>1000000</v>
      </c>
      <c r="K41" s="81"/>
      <c r="L41" s="81"/>
      <c r="M41" s="111"/>
      <c r="N41" s="95"/>
    </row>
    <row r="42" spans="1:14" customFormat="1" x14ac:dyDescent="0.2">
      <c r="A42" s="13" t="s">
        <v>16</v>
      </c>
      <c r="B42" s="14" t="s">
        <v>17</v>
      </c>
      <c r="C42" t="s">
        <v>66</v>
      </c>
      <c r="D42" s="112" t="s">
        <v>44</v>
      </c>
      <c r="E42" s="108" t="s">
        <v>87</v>
      </c>
      <c r="F42" s="109" t="s">
        <v>88</v>
      </c>
      <c r="G42" s="109" t="s">
        <v>89</v>
      </c>
      <c r="H42" s="109" t="s">
        <v>90</v>
      </c>
      <c r="I42" s="110" t="s">
        <v>42</v>
      </c>
      <c r="J42" s="111"/>
      <c r="K42" s="81">
        <v>2873000</v>
      </c>
      <c r="L42" s="81"/>
      <c r="M42" s="111"/>
      <c r="N42" s="95"/>
    </row>
    <row r="43" spans="1:14" customFormat="1" x14ac:dyDescent="0.2">
      <c r="A43" s="13" t="s">
        <v>16</v>
      </c>
      <c r="B43" s="14" t="s">
        <v>17</v>
      </c>
      <c r="C43" t="s">
        <v>66</v>
      </c>
      <c r="D43" s="112" t="s">
        <v>83</v>
      </c>
      <c r="E43" s="108" t="s">
        <v>87</v>
      </c>
      <c r="F43" s="109" t="s">
        <v>91</v>
      </c>
      <c r="G43" s="109" t="s">
        <v>92</v>
      </c>
      <c r="H43" s="109" t="s">
        <v>93</v>
      </c>
      <c r="I43" s="110" t="s">
        <v>42</v>
      </c>
      <c r="J43" s="111"/>
      <c r="K43" s="81">
        <v>-117655.76</v>
      </c>
      <c r="L43" s="81"/>
      <c r="M43" s="111"/>
      <c r="N43" s="95"/>
    </row>
    <row r="44" spans="1:14" customFormat="1" x14ac:dyDescent="0.2">
      <c r="A44" s="13" t="s">
        <v>16</v>
      </c>
      <c r="B44" s="14" t="s">
        <v>17</v>
      </c>
      <c r="C44" t="s">
        <v>66</v>
      </c>
      <c r="D44" s="112" t="s">
        <v>94</v>
      </c>
      <c r="E44" s="108" t="s">
        <v>87</v>
      </c>
      <c r="F44" s="109" t="s">
        <v>95</v>
      </c>
      <c r="G44" s="109" t="s">
        <v>96</v>
      </c>
      <c r="H44" s="109" t="s">
        <v>97</v>
      </c>
      <c r="I44" s="110" t="s">
        <v>42</v>
      </c>
      <c r="J44" s="111"/>
      <c r="K44" s="81">
        <v>50000</v>
      </c>
      <c r="L44" s="81"/>
      <c r="M44" s="111"/>
      <c r="N44" s="95"/>
    </row>
    <row r="45" spans="1:14" customFormat="1" x14ac:dyDescent="0.2">
      <c r="A45" s="13" t="s">
        <v>16</v>
      </c>
      <c r="B45" s="14" t="s">
        <v>17</v>
      </c>
      <c r="C45" t="s">
        <v>66</v>
      </c>
      <c r="D45" s="112" t="s">
        <v>94</v>
      </c>
      <c r="E45" s="108" t="s">
        <v>87</v>
      </c>
      <c r="F45" s="109" t="s">
        <v>98</v>
      </c>
      <c r="G45" s="109" t="s">
        <v>99</v>
      </c>
      <c r="H45" s="109" t="s">
        <v>100</v>
      </c>
      <c r="I45" s="110" t="s">
        <v>42</v>
      </c>
      <c r="J45" s="111"/>
      <c r="K45" s="81">
        <v>500000</v>
      </c>
      <c r="L45" s="81"/>
      <c r="M45" s="111"/>
      <c r="N45" s="95"/>
    </row>
    <row r="46" spans="1:14" customFormat="1" x14ac:dyDescent="0.2">
      <c r="A46" s="13" t="s">
        <v>16</v>
      </c>
      <c r="B46" s="14" t="s">
        <v>17</v>
      </c>
      <c r="C46" t="s">
        <v>66</v>
      </c>
      <c r="D46" s="112" t="s">
        <v>56</v>
      </c>
      <c r="E46" s="108" t="s">
        <v>87</v>
      </c>
      <c r="F46" s="109" t="s">
        <v>101</v>
      </c>
      <c r="G46" s="109" t="s">
        <v>102</v>
      </c>
      <c r="H46" s="109" t="s">
        <v>103</v>
      </c>
      <c r="I46" s="110" t="s">
        <v>42</v>
      </c>
      <c r="J46" s="111"/>
      <c r="K46" s="81">
        <v>500000</v>
      </c>
      <c r="L46" s="81"/>
      <c r="M46" s="111"/>
      <c r="N46" s="95"/>
    </row>
    <row r="47" spans="1:14" customFormat="1" x14ac:dyDescent="0.2">
      <c r="A47" s="13" t="s">
        <v>16</v>
      </c>
      <c r="B47" s="14" t="s">
        <v>17</v>
      </c>
      <c r="C47" t="s">
        <v>104</v>
      </c>
      <c r="D47" s="112" t="s">
        <v>49</v>
      </c>
      <c r="E47" s="108" t="s">
        <v>105</v>
      </c>
      <c r="F47" s="109" t="s">
        <v>106</v>
      </c>
      <c r="G47" s="109" t="s">
        <v>107</v>
      </c>
      <c r="H47" s="109" t="s">
        <v>108</v>
      </c>
      <c r="I47" s="110" t="s">
        <v>77</v>
      </c>
      <c r="J47" s="111">
        <v>-23479.71</v>
      </c>
      <c r="K47" s="81"/>
      <c r="L47" s="81"/>
      <c r="M47" s="111"/>
      <c r="N47" s="95"/>
    </row>
    <row r="48" spans="1:14" customFormat="1" x14ac:dyDescent="0.2">
      <c r="A48" s="13" t="s">
        <v>16</v>
      </c>
      <c r="B48" s="14" t="s">
        <v>17</v>
      </c>
      <c r="C48" t="s">
        <v>36</v>
      </c>
      <c r="D48" s="112" t="s">
        <v>67</v>
      </c>
      <c r="E48" s="117" t="s">
        <v>109</v>
      </c>
      <c r="F48" s="109" t="s">
        <v>110</v>
      </c>
      <c r="G48" s="109" t="s">
        <v>111</v>
      </c>
      <c r="H48" s="109" t="s">
        <v>112</v>
      </c>
      <c r="I48" s="110" t="s">
        <v>42</v>
      </c>
      <c r="J48" s="111"/>
      <c r="K48" s="128">
        <v>-0.01</v>
      </c>
      <c r="L48" s="81"/>
      <c r="M48" s="111"/>
      <c r="N48" s="95"/>
    </row>
    <row r="49" spans="1:17" customFormat="1" x14ac:dyDescent="0.2">
      <c r="A49" s="13"/>
      <c r="B49" s="14"/>
      <c r="D49" s="112"/>
      <c r="E49" s="108"/>
      <c r="F49" s="109"/>
      <c r="G49" s="109"/>
      <c r="H49" s="109"/>
      <c r="I49" s="110"/>
      <c r="J49" s="111"/>
      <c r="K49" s="81"/>
      <c r="L49" s="81"/>
      <c r="M49" s="111"/>
      <c r="N49" s="95"/>
    </row>
    <row r="50" spans="1:17" x14ac:dyDescent="0.2">
      <c r="A50" s="11"/>
      <c r="E50" s="28" t="s">
        <v>23</v>
      </c>
      <c r="F50" s="74"/>
      <c r="G50" s="29"/>
      <c r="H50" s="30"/>
      <c r="I50" s="61"/>
      <c r="J50" s="31">
        <f>SUM(J27:J49)</f>
        <v>1994518.9200000002</v>
      </c>
      <c r="K50" s="31">
        <f>SUM(K27:K49)</f>
        <v>4280389.08</v>
      </c>
      <c r="L50" s="31">
        <f>SUM(L27:L49)</f>
        <v>-32478.01</v>
      </c>
      <c r="M50" s="31">
        <f>SUM(M27:M49)</f>
        <v>3056000</v>
      </c>
      <c r="N50" s="96">
        <f>SUM(N27:N49)</f>
        <v>0</v>
      </c>
      <c r="O50" s="66"/>
    </row>
    <row r="51" spans="1:17" x14ac:dyDescent="0.2">
      <c r="A51" s="11"/>
      <c r="E51" s="18"/>
      <c r="F51" s="75"/>
      <c r="G51" s="18"/>
      <c r="H51" s="32"/>
      <c r="I51" s="62"/>
      <c r="J51" s="33"/>
      <c r="K51" s="12"/>
      <c r="L51" s="12"/>
      <c r="M51" s="33"/>
      <c r="N51" s="97"/>
    </row>
    <row r="52" spans="1:17" x14ac:dyDescent="0.2">
      <c r="A52" s="11"/>
      <c r="B52" s="14"/>
      <c r="E52" s="15" t="s">
        <v>11</v>
      </c>
      <c r="F52" s="60"/>
      <c r="G52" s="18"/>
      <c r="H52" s="24"/>
      <c r="I52" s="62"/>
      <c r="J52" s="34" t="s">
        <v>14</v>
      </c>
      <c r="K52" s="12"/>
      <c r="L52" s="12"/>
      <c r="M52" s="34" t="s">
        <v>14</v>
      </c>
      <c r="N52" s="93" t="s">
        <v>14</v>
      </c>
    </row>
    <row r="53" spans="1:17" x14ac:dyDescent="0.2">
      <c r="A53" s="13"/>
      <c r="B53" s="14"/>
      <c r="C53"/>
      <c r="D53" s="70"/>
      <c r="E53" s="52"/>
      <c r="F53" s="76"/>
      <c r="G53"/>
      <c r="H53" s="51"/>
      <c r="I53" s="69"/>
      <c r="J53" s="34"/>
      <c r="K53" s="12"/>
      <c r="L53" s="12"/>
      <c r="M53" s="34"/>
      <c r="N53" s="93"/>
    </row>
    <row r="54" spans="1:17" x14ac:dyDescent="0.2">
      <c r="A54" s="13" t="s">
        <v>16</v>
      </c>
      <c r="B54" s="14" t="s">
        <v>17</v>
      </c>
      <c r="C54" t="s">
        <v>36</v>
      </c>
      <c r="D54" s="116" t="s">
        <v>37</v>
      </c>
      <c r="E54" s="88" t="s">
        <v>38</v>
      </c>
      <c r="F54" s="82" t="s">
        <v>39</v>
      </c>
      <c r="G54" t="s">
        <v>40</v>
      </c>
      <c r="H54" s="80" t="s">
        <v>41</v>
      </c>
      <c r="I54" s="69" t="s">
        <v>42</v>
      </c>
      <c r="J54" s="34"/>
      <c r="K54" s="12">
        <v>3500000</v>
      </c>
      <c r="L54" s="12"/>
      <c r="M54" s="34"/>
      <c r="N54" s="93"/>
    </row>
    <row r="55" spans="1:17" x14ac:dyDescent="0.2">
      <c r="A55" s="13"/>
      <c r="B55" s="14"/>
      <c r="C55"/>
      <c r="D55" s="85"/>
      <c r="E55" s="88"/>
      <c r="F55" s="82"/>
      <c r="G55"/>
      <c r="H55" s="80"/>
      <c r="I55" s="69"/>
      <c r="J55" s="34"/>
      <c r="K55" s="12"/>
      <c r="L55" s="12"/>
      <c r="M55" s="34"/>
      <c r="N55" s="93"/>
    </row>
    <row r="56" spans="1:17" x14ac:dyDescent="0.2">
      <c r="A56" s="13"/>
      <c r="B56" s="14"/>
      <c r="D56" s="54"/>
      <c r="E56" s="35"/>
      <c r="F56" s="60"/>
      <c r="G56" s="18"/>
      <c r="H56" s="27"/>
      <c r="I56" s="62"/>
      <c r="J56" s="34"/>
      <c r="K56" s="12"/>
      <c r="L56" s="12"/>
      <c r="M56" s="34"/>
      <c r="N56" s="93"/>
    </row>
    <row r="57" spans="1:17" x14ac:dyDescent="0.2">
      <c r="A57" s="11"/>
      <c r="E57" s="28" t="s">
        <v>24</v>
      </c>
      <c r="F57" s="74"/>
      <c r="G57" s="36"/>
      <c r="H57" s="29"/>
      <c r="I57" s="63"/>
      <c r="J57" s="37">
        <f>SUM(J53:J56)</f>
        <v>0</v>
      </c>
      <c r="K57" s="37">
        <f>SUM(K53:K56)</f>
        <v>3500000</v>
      </c>
      <c r="L57" s="37">
        <f>SUM(L53:L56)</f>
        <v>0</v>
      </c>
      <c r="M57" s="37">
        <f>SUM(M53:M56)</f>
        <v>0</v>
      </c>
      <c r="N57" s="96">
        <f>SUM(N53:N56)</f>
        <v>0</v>
      </c>
    </row>
    <row r="58" spans="1:17" x14ac:dyDescent="0.2">
      <c r="A58" s="11"/>
      <c r="E58" s="18"/>
      <c r="F58" s="62"/>
      <c r="G58" s="18"/>
      <c r="H58" s="18"/>
      <c r="I58" s="62"/>
      <c r="J58" s="34"/>
      <c r="K58" s="12"/>
      <c r="L58" s="101"/>
      <c r="M58" s="34"/>
      <c r="N58" s="93"/>
    </row>
    <row r="59" spans="1:17" x14ac:dyDescent="0.2">
      <c r="A59" s="11"/>
      <c r="J59" s="34"/>
      <c r="K59" s="12"/>
      <c r="L59" s="12"/>
      <c r="M59" s="34"/>
      <c r="N59" s="93"/>
    </row>
    <row r="60" spans="1:17" ht="30" customHeight="1" x14ac:dyDescent="0.2">
      <c r="A60" s="11"/>
      <c r="E60" s="20" t="s">
        <v>25</v>
      </c>
      <c r="F60" s="64"/>
      <c r="G60" s="38"/>
      <c r="H60" s="38"/>
      <c r="I60" s="64"/>
      <c r="J60" s="39">
        <f>+J50+J57</f>
        <v>1994518.9200000002</v>
      </c>
      <c r="K60" s="39">
        <f>+K50+K57</f>
        <v>7780389.0800000001</v>
      </c>
      <c r="L60" s="23">
        <f>+L50+L57</f>
        <v>-32478.01</v>
      </c>
      <c r="M60" s="39">
        <f>+M50+M57</f>
        <v>3056000</v>
      </c>
      <c r="N60" s="94">
        <f>+N50+N57</f>
        <v>0</v>
      </c>
    </row>
    <row r="61" spans="1:17" x14ac:dyDescent="0.2">
      <c r="A61" s="11"/>
      <c r="F61" s="77"/>
      <c r="J61" s="34"/>
      <c r="K61" s="12"/>
      <c r="L61" s="12"/>
      <c r="M61" s="34"/>
      <c r="N61" s="93"/>
      <c r="O61" s="15"/>
      <c r="P61" s="83"/>
      <c r="Q61" s="15"/>
    </row>
    <row r="62" spans="1:17" ht="51" x14ac:dyDescent="0.2">
      <c r="A62" s="11"/>
      <c r="E62" s="40" t="s">
        <v>27</v>
      </c>
      <c r="F62" s="107">
        <f>F4</f>
        <v>46203</v>
      </c>
      <c r="G62" s="41"/>
      <c r="H62" s="41"/>
      <c r="I62" s="65"/>
      <c r="J62" s="114">
        <f>-J60+J22</f>
        <v>27460532.530000001</v>
      </c>
      <c r="K62" s="114">
        <f>-K60+K22</f>
        <v>9451844.3999999855</v>
      </c>
      <c r="L62" s="115">
        <f>-L60+L22</f>
        <v>14249891.15499921</v>
      </c>
      <c r="M62" s="121">
        <f>-M60+M22</f>
        <v>1149434</v>
      </c>
      <c r="N62" s="98">
        <f>-N60+N22</f>
        <v>0</v>
      </c>
      <c r="O62"/>
    </row>
    <row r="63" spans="1:17" x14ac:dyDescent="0.2">
      <c r="A63" s="11"/>
      <c r="E63" s="126"/>
      <c r="F63" s="126"/>
      <c r="G63" s="126"/>
      <c r="H63" s="126"/>
      <c r="I63" s="126"/>
      <c r="J63" s="15"/>
      <c r="K63" s="15"/>
      <c r="L63" s="15"/>
      <c r="M63" s="125"/>
      <c r="N63" s="124"/>
      <c r="O63"/>
    </row>
    <row r="64" spans="1:17" ht="13.5" thickBot="1" x14ac:dyDescent="0.25">
      <c r="A64" s="84"/>
      <c r="B64" s="42"/>
      <c r="C64" s="42"/>
      <c r="D64" s="55"/>
      <c r="E64" s="103"/>
      <c r="F64" s="103"/>
      <c r="G64" s="103"/>
      <c r="H64" s="103"/>
      <c r="I64" s="103"/>
      <c r="J64" s="103"/>
      <c r="K64" s="103"/>
      <c r="L64" s="103"/>
      <c r="M64" s="104"/>
      <c r="N64" s="99"/>
      <c r="O64"/>
    </row>
    <row r="65" spans="5:15" ht="12.75" customHeight="1" x14ac:dyDescent="0.2">
      <c r="E65"/>
      <c r="F65" s="78"/>
      <c r="G65"/>
      <c r="H65"/>
      <c r="I65" s="73"/>
      <c r="J65" s="105"/>
      <c r="K65" s="105"/>
      <c r="L65" s="105"/>
      <c r="M65" s="105"/>
      <c r="O65" s="66"/>
    </row>
    <row r="66" spans="5:15" x14ac:dyDescent="0.2">
      <c r="E66"/>
      <c r="F66" s="79"/>
      <c r="G66" s="67"/>
      <c r="H66" s="67"/>
      <c r="I66" s="71"/>
      <c r="J66" s="113"/>
      <c r="K66" s="113"/>
      <c r="L66" s="113"/>
      <c r="M66" s="113"/>
      <c r="O66" s="66"/>
    </row>
    <row r="67" spans="5:15" x14ac:dyDescent="0.2">
      <c r="I67" s="72"/>
      <c r="J67" s="66"/>
      <c r="K67" s="66"/>
      <c r="L67" s="66"/>
      <c r="M67" s="66"/>
      <c r="N67"/>
      <c r="O67" s="66"/>
    </row>
    <row r="68" spans="5:15" x14ac:dyDescent="0.2">
      <c r="J68" s="68"/>
      <c r="K68" s="68"/>
      <c r="L68" s="68"/>
      <c r="M68" s="68"/>
      <c r="N68"/>
    </row>
    <row r="69" spans="5:15" x14ac:dyDescent="0.2">
      <c r="J69" s="66"/>
      <c r="K69" s="66"/>
      <c r="L69" s="66"/>
      <c r="M69" s="66"/>
    </row>
    <row r="70" spans="5:15" x14ac:dyDescent="0.2">
      <c r="E70" s="48"/>
      <c r="J70" s="66"/>
      <c r="K70" s="66"/>
      <c r="L70" s="66"/>
      <c r="M70" s="66"/>
    </row>
    <row r="71" spans="5:15" x14ac:dyDescent="0.2">
      <c r="L71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2026-07-03T18:55:08Z</dcterms:modified>
</cp:coreProperties>
</file>