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trategy &amp; Performance\Communications\Remediation\FY 25-26\01-2026 PM Request\4645 Kevin Cheechovr\"/>
    </mc:Choice>
  </mc:AlternateContent>
  <xr:revisionPtr revIDLastSave="0" documentId="8_{04E89DB9-D1F5-4682-9366-6580DD32ED3F}" xr6:coauthVersionLast="47" xr6:coauthVersionMax="47" xr10:uidLastSave="{00000000-0000-0000-0000-000000000000}"/>
  <bookViews>
    <workbookView xWindow="22932" yWindow="-108" windowWidth="23256" windowHeight="13896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5" i="2" l="1"/>
  <c r="L35" i="2"/>
  <c r="N35" i="2"/>
  <c r="O35" i="2"/>
  <c r="O23" i="2"/>
  <c r="O42" i="2"/>
  <c r="O45" i="2" l="1"/>
  <c r="O47" i="2" s="1"/>
  <c r="M42" i="2"/>
  <c r="N42" i="2"/>
  <c r="L42" i="2"/>
  <c r="M23" i="2"/>
  <c r="L23" i="2" l="1"/>
  <c r="F13" i="2" l="1"/>
  <c r="F4" i="2"/>
  <c r="J53" i="2"/>
  <c r="G53" i="2"/>
  <c r="F53" i="2"/>
  <c r="H52" i="2"/>
  <c r="K52" i="2" s="1"/>
  <c r="K53" i="2" l="1"/>
  <c r="H53" i="2"/>
  <c r="P42" i="2" l="1"/>
  <c r="P35" i="2"/>
  <c r="P23" i="2"/>
  <c r="P45" i="2" l="1"/>
  <c r="P47" i="2" s="1"/>
  <c r="M45" i="2" l="1"/>
  <c r="L45" i="2"/>
  <c r="F3" i="2"/>
  <c r="N23" i="2" l="1"/>
  <c r="M47" i="2"/>
  <c r="L47" i="2"/>
  <c r="F47" i="2" l="1"/>
  <c r="N45" i="2"/>
  <c r="N47" i="2" l="1"/>
</calcChain>
</file>

<file path=xl/sharedStrings.xml><?xml version="1.0" encoding="utf-8"?>
<sst xmlns="http://schemas.openxmlformats.org/spreadsheetml/2006/main" count="114" uniqueCount="96">
  <si>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</si>
  <si>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</si>
  <si>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</si>
  <si>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</si>
  <si>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</si>
  <si>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</si>
  <si>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</si>
  <si>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</si>
  <si>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</si>
  <si>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</si>
  <si>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</si>
  <si>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</si>
  <si>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</si>
  <si>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</si>
  <si>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</si>
  <si>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</si>
  <si>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</si>
  <si>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</si>
  <si>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</si>
  <si>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</si>
  <si>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</si>
  <si>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</si>
  <si>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</si>
  <si>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</si>
  <si>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</si>
  <si>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</si>
  <si>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</si>
  <si>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</si>
  <si>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</si>
  <si>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</si>
  <si>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</si>
  <si>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</si>
  <si>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</si>
  <si>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</si>
  <si>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</si>
  <si>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</si>
  <si>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</si>
  <si>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</si>
  <si>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</si>
  <si>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</si>
  <si>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</si>
  <si>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</si>
  <si>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</si>
  <si>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</si>
  <si>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</si>
  <si>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November 30, 2025 Balance</t>
  </si>
  <si>
    <t>Y230</t>
  </si>
  <si>
    <t>Repayment for May 23, 2024 MOU between SACOG &amp; SCAG</t>
  </si>
  <si>
    <t>Total Beginning
December 2025 Balance</t>
  </si>
  <si>
    <t>December 31, 2025 Balance</t>
  </si>
  <si>
    <t>Local Streets and Roads Needs Assessment</t>
  </si>
  <si>
    <t>Y240</t>
  </si>
  <si>
    <t>Los Angeles</t>
  </si>
  <si>
    <t>12/17/2025</t>
  </si>
  <si>
    <t>LOS ANGELES</t>
  </si>
  <si>
    <t>STPL-5006(901)</t>
  </si>
  <si>
    <t xml:space="preserve">PROJECT LOCATIONS INCLUDE UPTO 100 FT LONG, FROM ALL INTERSECTIONSAND WITHIN THE LISTED BOUNDARIES1. TEMPLE ST., BETWEEN LOS </t>
  </si>
  <si>
    <t xml:space="preserve">THIS PROJECT WILL CONVERT HIGH VOLTAGE SERIES LIGHTING CIRCUITS TO LOW VOLTAGE </t>
  </si>
  <si>
    <t>Z230</t>
  </si>
  <si>
    <t>12/30/2025</t>
  </si>
  <si>
    <t>WHITTIER</t>
  </si>
  <si>
    <t>STPL-5111(070)</t>
  </si>
  <si>
    <t>SANTA GERTRUDES AVENUE: WHTTIER BLVD TO LEFFINGWELL ROAD.</t>
  </si>
  <si>
    <t>ASPHALT CONCRETE OVERLAY AND CLASS II BIKE LANE EXTENSION (TC).</t>
  </si>
  <si>
    <t>Riverside</t>
  </si>
  <si>
    <t>12/01/2025</t>
  </si>
  <si>
    <t>COACHELLA V A G</t>
  </si>
  <si>
    <t>CML-6164(021)</t>
  </si>
  <si>
    <t>THROUGHOUT THE COACHELLA VALLEY</t>
  </si>
  <si>
    <t>SIGNAL SYNCHRONIZATION</t>
  </si>
  <si>
    <t>Z003</t>
  </si>
  <si>
    <t>San Bernardino</t>
  </si>
  <si>
    <t>SANBAG</t>
  </si>
  <si>
    <t>CMSTPLN-6053(130)</t>
  </si>
  <si>
    <t xml:space="preserve">I-10 CORRIDOR EXPRESS LANE WIDENING FROM SAN ANTONIO AVENUE IN THE CITY OF POMONA TO THE I-10/I-15 INTERCHANGE IN THE CITY </t>
  </si>
  <si>
    <t>DESIGN-BUILD TOLL EXPRESS LANES (TC)</t>
  </si>
  <si>
    <t>Orange</t>
  </si>
  <si>
    <t>12/11/2025</t>
  </si>
  <si>
    <t>STPCML-5181(197)</t>
  </si>
  <si>
    <t xml:space="preserve">BUSHARD STREET FROM ADAMS AVENUE TO BROOKHURST STREET. NEWLAND STREET FROM ADAMS AVENUE TO PACIFIC COAST HIGHWAY. RADAR </t>
  </si>
  <si>
    <t xml:space="preserve">PROVIDE COMPLETE STREET IMPROVEMENTS BUSHARD STREET, FROM ADAMS AVENUE TO </t>
  </si>
  <si>
    <t>Y400</t>
  </si>
  <si>
    <t>LA11G3 / LA0G1750</t>
  </si>
  <si>
    <t>LA0G1406</t>
  </si>
  <si>
    <t>RIV140820</t>
  </si>
  <si>
    <t>20159902</t>
  </si>
  <si>
    <t>ORA233001</t>
  </si>
  <si>
    <t>51445</t>
  </si>
  <si>
    <t>HUNTINGTON BEACH</t>
  </si>
  <si>
    <t>12/03/2025</t>
  </si>
  <si>
    <t>Orange County Transportation Authority</t>
  </si>
  <si>
    <t>FTASTPL-6071(212)</t>
  </si>
  <si>
    <t>FTA Grant No: 1682-2026-1</t>
  </si>
  <si>
    <t>Newport Transportation Center Feasibility Study</t>
  </si>
  <si>
    <t>ORA230806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</si>
  <si>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SANDAG $30,000,000 STBGP Urban loan repayment to SCAG is delayed until spring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</si>
</sst>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3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"/>
  <sheetViews>
    <sheetView tabSelected="1" showOutlineSymbols="0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46022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44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43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45991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583419864.17999995</v>
      </c>
      <c r="M14" s="13">
        <v>384010813.94999993</v>
      </c>
      <c r="N14" s="13">
        <v>94703312.429999992</v>
      </c>
      <c r="O14" s="13">
        <v>36940157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 t="s">
        <v>47</v>
      </c>
      <c r="F17" s="16"/>
      <c r="G17" s="110"/>
      <c r="H17" s="111"/>
      <c r="I17" s="112" t="s">
        <v>46</v>
      </c>
      <c r="J17" s="112"/>
      <c r="K17" s="121">
        <v>75340</v>
      </c>
      <c r="L17" s="13"/>
      <c r="M17" s="13">
        <v>8884500</v>
      </c>
      <c r="N17" s="13"/>
      <c r="O17" s="13"/>
      <c r="P17" s="85"/>
      <c r="Q17" s="29"/>
    </row>
    <row r="18" spans="1:17" x14ac:dyDescent="0.2">
      <c r="A18" s="14"/>
      <c r="B18" s="18"/>
      <c r="C18" s="15"/>
      <c r="E18" s="97" t="s">
        <v>50</v>
      </c>
      <c r="F18" s="16"/>
      <c r="G18" s="110"/>
      <c r="H18" s="111"/>
      <c r="I18" s="112" t="s">
        <v>51</v>
      </c>
      <c r="J18" s="112"/>
      <c r="K18" s="42"/>
      <c r="L18" s="13"/>
      <c r="M18" s="13"/>
      <c r="N18" s="13">
        <v>-169481</v>
      </c>
      <c r="O18" s="13"/>
      <c r="P18" s="85"/>
      <c r="Q18" s="29"/>
    </row>
    <row r="19" spans="1:17" x14ac:dyDescent="0.2">
      <c r="A19" s="14"/>
      <c r="B19" s="18"/>
      <c r="C19" s="15"/>
      <c r="E19" s="91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583419864.17999995</v>
      </c>
      <c r="M23" s="23">
        <f>SUM(M14,M16:M22)</f>
        <v>392895313.94999993</v>
      </c>
      <c r="N23" s="23">
        <f>SUM(N14,N16:N22)</f>
        <v>94533831.429999992</v>
      </c>
      <c r="O23" s="23">
        <f>SUM(O14,O16:O22)</f>
        <v>36940157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94">
        <v>6049</v>
      </c>
      <c r="C29" s="12" t="s">
        <v>52</v>
      </c>
      <c r="D29" s="12" t="s">
        <v>53</v>
      </c>
      <c r="E29" t="s">
        <v>54</v>
      </c>
      <c r="F29" s="24" t="s">
        <v>55</v>
      </c>
      <c r="G29" s="18" t="s">
        <v>56</v>
      </c>
      <c r="H29" s="24" t="s">
        <v>57</v>
      </c>
      <c r="I29" s="98" t="s">
        <v>58</v>
      </c>
      <c r="J29" s="98" t="s">
        <v>82</v>
      </c>
      <c r="K29" s="100" t="s">
        <v>87</v>
      </c>
      <c r="L29" s="13"/>
      <c r="M29" s="13">
        <v>-281178.86</v>
      </c>
      <c r="N29" s="13"/>
      <c r="O29" s="13"/>
      <c r="P29" s="87"/>
    </row>
    <row r="30" spans="1:17" x14ac:dyDescent="0.2">
      <c r="A30" s="74" t="s">
        <v>6</v>
      </c>
      <c r="B30" s="94">
        <v>6049</v>
      </c>
      <c r="C30" s="12" t="s">
        <v>52</v>
      </c>
      <c r="D30" s="12" t="s">
        <v>59</v>
      </c>
      <c r="E30" t="s">
        <v>60</v>
      </c>
      <c r="F30" s="24" t="s">
        <v>61</v>
      </c>
      <c r="G30" s="18" t="s">
        <v>62</v>
      </c>
      <c r="H30" s="24" t="s">
        <v>63</v>
      </c>
      <c r="I30" s="98" t="s">
        <v>46</v>
      </c>
      <c r="J30" s="98" t="s">
        <v>83</v>
      </c>
      <c r="K30" s="100" t="s">
        <v>87</v>
      </c>
      <c r="L30" s="13"/>
      <c r="M30" s="76">
        <v>-0.74</v>
      </c>
      <c r="N30" s="13"/>
      <c r="O30" s="13"/>
      <c r="P30" s="87"/>
    </row>
    <row r="31" spans="1:17" x14ac:dyDescent="0.2">
      <c r="A31" s="74" t="s">
        <v>40</v>
      </c>
      <c r="B31" s="94">
        <v>6049</v>
      </c>
      <c r="C31" s="12" t="s">
        <v>64</v>
      </c>
      <c r="D31" s="12" t="s">
        <v>65</v>
      </c>
      <c r="E31" t="s">
        <v>66</v>
      </c>
      <c r="F31" s="24" t="s">
        <v>67</v>
      </c>
      <c r="G31" s="18" t="s">
        <v>68</v>
      </c>
      <c r="H31" s="24" t="s">
        <v>69</v>
      </c>
      <c r="I31" s="98" t="s">
        <v>70</v>
      </c>
      <c r="J31" s="98" t="s">
        <v>84</v>
      </c>
      <c r="K31" s="100"/>
      <c r="L31" s="13">
        <v>-40000</v>
      </c>
      <c r="M31" s="13"/>
      <c r="N31" s="13"/>
      <c r="O31" s="13"/>
      <c r="P31" s="87"/>
    </row>
    <row r="32" spans="1:17" x14ac:dyDescent="0.2">
      <c r="A32" s="74" t="s">
        <v>40</v>
      </c>
      <c r="B32" s="94">
        <v>6049</v>
      </c>
      <c r="C32" s="12" t="s">
        <v>71</v>
      </c>
      <c r="D32" s="12" t="s">
        <v>53</v>
      </c>
      <c r="E32" s="122" t="s">
        <v>72</v>
      </c>
      <c r="F32" s="24" t="s">
        <v>73</v>
      </c>
      <c r="G32" s="18" t="s">
        <v>74</v>
      </c>
      <c r="H32" s="24" t="s">
        <v>75</v>
      </c>
      <c r="I32" s="98" t="s">
        <v>51</v>
      </c>
      <c r="J32" s="98" t="s">
        <v>85</v>
      </c>
      <c r="K32" s="100"/>
      <c r="L32" s="13"/>
      <c r="M32" s="13"/>
      <c r="N32" s="13">
        <v>-1600000</v>
      </c>
      <c r="O32" s="13"/>
      <c r="P32" s="87"/>
    </row>
    <row r="33" spans="1:17" x14ac:dyDescent="0.2">
      <c r="A33" s="74" t="s">
        <v>41</v>
      </c>
      <c r="B33" s="15">
        <v>6049</v>
      </c>
      <c r="C33" s="12" t="s">
        <v>76</v>
      </c>
      <c r="D33" s="12" t="s">
        <v>77</v>
      </c>
      <c r="E33" t="s">
        <v>88</v>
      </c>
      <c r="F33" s="24" t="s">
        <v>78</v>
      </c>
      <c r="G33" s="18" t="s">
        <v>79</v>
      </c>
      <c r="H33" s="24" t="s">
        <v>80</v>
      </c>
      <c r="I33" s="98" t="s">
        <v>81</v>
      </c>
      <c r="J33" s="98" t="s">
        <v>86</v>
      </c>
      <c r="K33" s="100"/>
      <c r="L33" s="13">
        <v>20000</v>
      </c>
      <c r="M33" s="13"/>
      <c r="N33" s="13"/>
      <c r="O33" s="13"/>
      <c r="P33" s="87"/>
    </row>
    <row r="34" spans="1:17" x14ac:dyDescent="0.2">
      <c r="A34" s="11"/>
      <c r="B34" s="99"/>
      <c r="C34" s="12"/>
      <c r="D34" s="12"/>
      <c r="E34" s="35"/>
      <c r="F34" s="24"/>
      <c r="G34" s="18"/>
      <c r="H34" s="24"/>
      <c r="I34" s="98"/>
      <c r="J34" s="98"/>
      <c r="K34" s="100"/>
      <c r="L34" s="13"/>
      <c r="M34" s="13"/>
      <c r="N34" s="13"/>
      <c r="O34" s="13"/>
      <c r="P34" s="87"/>
    </row>
    <row r="35" spans="1:17" x14ac:dyDescent="0.2">
      <c r="A35" s="14"/>
      <c r="C35" s="12"/>
      <c r="E35" s="26" t="s">
        <v>21</v>
      </c>
      <c r="F35" s="27"/>
      <c r="G35" s="27"/>
      <c r="H35" s="28"/>
      <c r="I35" s="47"/>
      <c r="J35" s="47"/>
      <c r="K35" s="47"/>
      <c r="L35" s="73">
        <f>SUM(L28:L34)</f>
        <v>-20000</v>
      </c>
      <c r="M35" s="73">
        <f>SUM(M28:M34)</f>
        <v>-281179.59999999998</v>
      </c>
      <c r="N35" s="73">
        <f>SUM(N28:N34)</f>
        <v>-1600000</v>
      </c>
      <c r="O35" s="73">
        <f>SUM(O28:O34)</f>
        <v>0</v>
      </c>
      <c r="P35" s="88" t="e">
        <f>SUM(#REF!)</f>
        <v>#REF!</v>
      </c>
      <c r="Q35" s="29"/>
    </row>
    <row r="36" spans="1:17" x14ac:dyDescent="0.2">
      <c r="A36" s="14"/>
      <c r="C36" s="12"/>
      <c r="E36" s="18"/>
      <c r="F36" s="24"/>
      <c r="G36" s="24"/>
      <c r="H36" s="18"/>
      <c r="I36" s="48"/>
      <c r="J36" s="45"/>
      <c r="K36" s="45"/>
      <c r="L36" s="13"/>
      <c r="M36" s="13"/>
      <c r="N36" s="13"/>
      <c r="O36" s="13"/>
      <c r="P36" s="87"/>
    </row>
    <row r="37" spans="1:17" ht="12" customHeight="1" x14ac:dyDescent="0.2">
      <c r="A37" s="14"/>
      <c r="B37" s="15"/>
      <c r="C37" s="12"/>
      <c r="E37" s="16" t="s">
        <v>2</v>
      </c>
      <c r="F37" s="24"/>
      <c r="G37" s="24"/>
      <c r="H37" s="18"/>
      <c r="I37" s="46"/>
      <c r="J37" s="45"/>
      <c r="K37" s="45"/>
      <c r="L37" s="13" t="s">
        <v>5</v>
      </c>
      <c r="M37" s="13"/>
      <c r="N37" s="13"/>
      <c r="O37" s="13" t="s">
        <v>5</v>
      </c>
      <c r="P37" s="87"/>
    </row>
    <row r="38" spans="1:17" ht="12" customHeight="1" x14ac:dyDescent="0.2">
      <c r="A38" s="14"/>
      <c r="B38" s="15"/>
      <c r="C38" s="12"/>
      <c r="E38" s="16"/>
      <c r="F38" s="24"/>
      <c r="G38" s="24"/>
      <c r="H38" s="18"/>
      <c r="I38" s="46"/>
      <c r="J38" s="45"/>
      <c r="K38" s="45"/>
      <c r="L38" s="13"/>
      <c r="M38" s="13"/>
      <c r="N38" s="13"/>
      <c r="O38" s="13"/>
      <c r="P38" s="87"/>
    </row>
    <row r="39" spans="1:17" ht="12" customHeight="1" x14ac:dyDescent="0.2">
      <c r="A39" s="74" t="s">
        <v>41</v>
      </c>
      <c r="B39" s="15">
        <v>6049</v>
      </c>
      <c r="C39" s="35" t="s">
        <v>76</v>
      </c>
      <c r="D39" s="103" t="s">
        <v>89</v>
      </c>
      <c r="E39" s="66" t="s">
        <v>90</v>
      </c>
      <c r="F39" s="101" t="s">
        <v>91</v>
      </c>
      <c r="G39" s="101" t="s">
        <v>92</v>
      </c>
      <c r="H39" s="102" t="s">
        <v>93</v>
      </c>
      <c r="I39" s="65" t="s">
        <v>58</v>
      </c>
      <c r="J39" s="120" t="s">
        <v>94</v>
      </c>
      <c r="K39" s="45">
        <v>51445</v>
      </c>
      <c r="L39" s="13"/>
      <c r="M39" s="13">
        <v>250000</v>
      </c>
      <c r="N39" s="13"/>
      <c r="O39" s="13"/>
      <c r="P39" s="87"/>
    </row>
    <row r="40" spans="1:17" ht="12" customHeight="1" x14ac:dyDescent="0.2">
      <c r="A40" s="74"/>
      <c r="B40" s="15"/>
      <c r="C40" s="12"/>
      <c r="D40" s="103"/>
      <c r="E40"/>
      <c r="F40" s="101"/>
      <c r="G40" s="101"/>
      <c r="H40" s="102"/>
      <c r="I40" s="65"/>
      <c r="J40" s="120"/>
      <c r="K40" s="45"/>
      <c r="L40" s="13"/>
      <c r="M40" s="13"/>
      <c r="N40" s="13"/>
      <c r="O40" s="13"/>
      <c r="P40" s="87"/>
    </row>
    <row r="41" spans="1:17" x14ac:dyDescent="0.2">
      <c r="A41" s="14"/>
      <c r="B41" s="15"/>
      <c r="C41" s="35"/>
      <c r="D41" s="68"/>
      <c r="E41" s="66"/>
      <c r="F41" s="67"/>
      <c r="G41"/>
      <c r="H41" s="36"/>
      <c r="I41" s="65"/>
      <c r="J41" s="120"/>
      <c r="K41" s="45"/>
      <c r="L41" s="13"/>
      <c r="M41" s="13"/>
      <c r="N41" s="13"/>
      <c r="O41" s="13"/>
      <c r="P41" s="87"/>
    </row>
    <row r="42" spans="1:17" x14ac:dyDescent="0.2">
      <c r="A42" s="14"/>
      <c r="C42" s="12"/>
      <c r="E42" s="26" t="s">
        <v>22</v>
      </c>
      <c r="F42" s="27"/>
      <c r="G42" s="27"/>
      <c r="H42" s="28"/>
      <c r="I42" s="49"/>
      <c r="J42" s="49"/>
      <c r="K42" s="49"/>
      <c r="L42" s="30">
        <f>SUM(L39:L41)</f>
        <v>0</v>
      </c>
      <c r="M42" s="30">
        <f>SUM(M39:M41)</f>
        <v>250000</v>
      </c>
      <c r="N42" s="30">
        <f>SUM(N39:N41)</f>
        <v>0</v>
      </c>
      <c r="O42" s="30">
        <f>SUM(O39:O41)</f>
        <v>0</v>
      </c>
      <c r="P42" s="88">
        <f>SUM(P41:P41)</f>
        <v>0</v>
      </c>
    </row>
    <row r="43" spans="1:17" x14ac:dyDescent="0.2">
      <c r="A43" s="14"/>
      <c r="C43" s="12"/>
      <c r="E43" s="18"/>
      <c r="F43" s="18"/>
      <c r="G43" s="18"/>
      <c r="H43" s="18"/>
      <c r="I43" s="50"/>
      <c r="J43" s="50"/>
      <c r="K43" s="55"/>
      <c r="L43" s="13"/>
      <c r="M43" s="13"/>
      <c r="N43" s="13"/>
      <c r="O43" s="13"/>
      <c r="P43" s="87"/>
    </row>
    <row r="44" spans="1:17" x14ac:dyDescent="0.2">
      <c r="A44" s="14"/>
      <c r="C44" s="12"/>
      <c r="K44" s="42"/>
      <c r="L44" s="13"/>
      <c r="M44" s="13"/>
      <c r="N44" s="13"/>
      <c r="O44" s="13"/>
      <c r="P44" s="87"/>
    </row>
    <row r="45" spans="1:17" ht="30" customHeight="1" x14ac:dyDescent="0.2">
      <c r="A45" s="14"/>
      <c r="C45" s="12"/>
      <c r="E45" s="20" t="s">
        <v>23</v>
      </c>
      <c r="F45" s="31"/>
      <c r="G45" s="31"/>
      <c r="H45" s="31"/>
      <c r="I45" s="51"/>
      <c r="J45" s="51"/>
      <c r="K45" s="44"/>
      <c r="L45" s="23">
        <f>L35+L42</f>
        <v>-20000</v>
      </c>
      <c r="M45" s="23">
        <f>M35+M42</f>
        <v>-31179.599999999977</v>
      </c>
      <c r="N45" s="23">
        <f>N35+N42</f>
        <v>-1600000</v>
      </c>
      <c r="O45" s="23">
        <f>O35+O42</f>
        <v>0</v>
      </c>
      <c r="P45" s="86" t="e">
        <f>P35+P42</f>
        <v>#REF!</v>
      </c>
    </row>
    <row r="46" spans="1:17" x14ac:dyDescent="0.2">
      <c r="A46" s="14"/>
      <c r="C46" s="12"/>
      <c r="I46" s="52"/>
      <c r="K46" s="42"/>
      <c r="L46" s="13"/>
      <c r="M46" s="13"/>
      <c r="N46" s="13"/>
      <c r="O46" s="13"/>
      <c r="P46" s="87"/>
    </row>
    <row r="47" spans="1:17" ht="38.25" x14ac:dyDescent="0.2">
      <c r="A47" s="14"/>
      <c r="C47" s="12"/>
      <c r="E47" s="32" t="s">
        <v>24</v>
      </c>
      <c r="F47" s="93">
        <f>F4</f>
        <v>46022</v>
      </c>
      <c r="G47" s="33"/>
      <c r="H47" s="33"/>
      <c r="I47" s="53"/>
      <c r="J47" s="53"/>
      <c r="K47" s="56"/>
      <c r="L47" s="96">
        <f>-L45+L23</f>
        <v>583439864.17999995</v>
      </c>
      <c r="M47" s="96">
        <f>-M45+M23</f>
        <v>392926493.54999995</v>
      </c>
      <c r="N47" s="96">
        <f>-N45+N23</f>
        <v>96133831.429999992</v>
      </c>
      <c r="O47" s="108">
        <f>-O45+O23</f>
        <v>36940157</v>
      </c>
      <c r="P47" s="89" t="e">
        <f>-P45+P23</f>
        <v>#REF!</v>
      </c>
    </row>
    <row r="48" spans="1:17" ht="14.25" x14ac:dyDescent="0.2">
      <c r="A48" s="99"/>
      <c r="C48" s="12"/>
      <c r="E48" t="s">
        <v>95</v>
      </c>
      <c r="F48" s="91"/>
      <c r="G48" s="91"/>
      <c r="H48" s="91"/>
      <c r="K48" s="7"/>
      <c r="L48" s="16"/>
      <c r="M48" s="16"/>
      <c r="N48" s="16"/>
      <c r="O48" s="115"/>
    </row>
    <row r="49" spans="1:17" x14ac:dyDescent="0.2">
      <c r="A49" s="109"/>
      <c r="B49" s="34"/>
      <c r="C49" s="34"/>
      <c r="D49" s="54"/>
      <c r="E49" s="116"/>
      <c r="F49" s="34"/>
      <c r="G49" s="34"/>
      <c r="H49" s="34"/>
      <c r="I49" s="54"/>
      <c r="J49" s="54"/>
      <c r="K49" s="117"/>
      <c r="L49" s="118"/>
      <c r="M49" s="118"/>
      <c r="N49" s="118"/>
      <c r="O49" s="119"/>
    </row>
    <row r="50" spans="1:17" ht="13.5" thickBot="1" x14ac:dyDescent="0.25">
      <c r="E50" t="s">
        <v>5</v>
      </c>
      <c r="K50" s="71"/>
      <c r="L50" s="72"/>
      <c r="M50" s="72"/>
      <c r="N50" s="72"/>
      <c r="O50" s="72"/>
      <c r="Q50" s="29"/>
    </row>
    <row r="51" spans="1:17" ht="39" thickBot="1" x14ac:dyDescent="0.25">
      <c r="E51" s="77" t="s">
        <v>31</v>
      </c>
      <c r="F51" s="77" t="s">
        <v>45</v>
      </c>
      <c r="G51" s="77" t="s">
        <v>42</v>
      </c>
      <c r="H51" s="77" t="s">
        <v>48</v>
      </c>
      <c r="I51" s="77" t="s">
        <v>32</v>
      </c>
      <c r="J51" s="77" t="s">
        <v>33</v>
      </c>
      <c r="K51" s="77" t="s">
        <v>49</v>
      </c>
      <c r="M51" s="75"/>
      <c r="N51" s="75"/>
      <c r="O51" s="104"/>
      <c r="P51"/>
    </row>
    <row r="52" spans="1:17" ht="13.5" thickBot="1" x14ac:dyDescent="0.25">
      <c r="E52" s="78" t="s">
        <v>34</v>
      </c>
      <c r="F52" s="79">
        <v>20688762.248</v>
      </c>
      <c r="G52" s="79">
        <v>0</v>
      </c>
      <c r="H52" s="79">
        <f>F52+G52</f>
        <v>20688762.248</v>
      </c>
      <c r="I52" s="80" t="s">
        <v>35</v>
      </c>
      <c r="J52" s="79">
        <v>0</v>
      </c>
      <c r="K52" s="79">
        <f>H52-J52</f>
        <v>20688762.248</v>
      </c>
      <c r="M52" s="70"/>
      <c r="N52" s="69"/>
      <c r="O52" s="91"/>
      <c r="P52"/>
      <c r="Q52" s="29"/>
    </row>
    <row r="53" spans="1:17" ht="13.5" thickBot="1" x14ac:dyDescent="0.25">
      <c r="E53" s="81" t="s">
        <v>36</v>
      </c>
      <c r="F53" s="81">
        <f>SUM(F52:F52)</f>
        <v>20688762.248</v>
      </c>
      <c r="G53" s="81">
        <f>SUM(G52:G52)</f>
        <v>0</v>
      </c>
      <c r="H53" s="81">
        <f>SUM(H52:H52)</f>
        <v>20688762.248</v>
      </c>
      <c r="I53" s="81"/>
      <c r="J53" s="81">
        <f>SUM(J52:J52)</f>
        <v>0</v>
      </c>
      <c r="K53" s="81">
        <f>SUM(K52:K52)</f>
        <v>20688762.248</v>
      </c>
      <c r="O53" s="16"/>
    </row>
    <row r="54" spans="1:17" x14ac:dyDescent="0.2">
      <c r="E54" t="s">
        <v>38</v>
      </c>
    </row>
    <row r="59" spans="1:17" x14ac:dyDescent="0.2">
      <c r="G59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Lopez, Steven@DOT</cp:lastModifiedBy>
  <cp:lastPrinted>2020-10-13T18:24:17Z</cp:lastPrinted>
  <dcterms:created xsi:type="dcterms:W3CDTF">2004-07-28T16:25:05Z</dcterms:created>
  <dcterms:modified xsi:type="dcterms:W3CDTF">2026-01-14T20:18:31Z</dcterms:modified>
</cp:coreProperties>
</file>