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A13FEECC-91EE-4726-AA4B-6A8E373423EA}" xr6:coauthVersionLast="47" xr6:coauthVersionMax="47" xr10:uidLastSave="{00000000-0000-0000-0000-000000000000}"/>
  <bookViews>
    <workbookView xWindow="-12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4" i="2" l="1"/>
  <c r="L44" i="2"/>
  <c r="N44" i="2"/>
  <c r="O44" i="2"/>
  <c r="O23" i="2"/>
  <c r="O51" i="2"/>
  <c r="O54" i="2" l="1"/>
  <c r="O56" i="2" s="1"/>
  <c r="M51" i="2"/>
  <c r="N51" i="2"/>
  <c r="L51" i="2"/>
  <c r="M23" i="2"/>
  <c r="L23" i="2" l="1"/>
  <c r="F13" i="2" l="1"/>
  <c r="F4" i="2"/>
  <c r="J62" i="2"/>
  <c r="G62" i="2"/>
  <c r="F62" i="2"/>
  <c r="H61" i="2"/>
  <c r="K61" i="2" s="1"/>
  <c r="K62" i="2" l="1"/>
  <c r="H62" i="2"/>
  <c r="P51" i="2" l="1"/>
  <c r="P44" i="2"/>
  <c r="P23" i="2"/>
  <c r="P54" i="2" l="1"/>
  <c r="P56" i="2" s="1"/>
  <c r="P59" i="2" s="1"/>
  <c r="M54" i="2" l="1"/>
  <c r="L54" i="2"/>
  <c r="F3" i="2"/>
  <c r="N23" i="2" l="1"/>
  <c r="M56" i="2"/>
  <c r="L56" i="2"/>
  <c r="F56" i="2" l="1"/>
  <c r="N54" i="2"/>
  <c r="N56" i="2" l="1"/>
</calcChain>
</file>

<file path=xl/sharedStrings.xml><?xml version="1.0" encoding="utf-8"?>
<sst xmlns="http://schemas.openxmlformats.org/spreadsheetml/2006/main" count="197" uniqueCount="119">
  <si>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</si>
  <si>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</si>
  <si>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</si>
  <si>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</si>
  <si>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</si>
  <si>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</si>
  <si>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</si>
  <si>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</si>
  <si>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</si>
  <si>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</si>
  <si>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</si>
  <si>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</si>
  <si>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</si>
  <si>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</si>
  <si>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</si>
  <si>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</si>
  <si>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</si>
  <si>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</si>
  <si>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</si>
  <si>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</si>
  <si>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</si>
  <si>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</si>
  <si>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</si>
  <si>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</si>
  <si>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</si>
  <si>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</si>
  <si>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</si>
  <si>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</si>
  <si>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</si>
  <si>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</si>
  <si>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</si>
  <si>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</si>
  <si>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</si>
  <si>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</si>
  <si>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</si>
  <si>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703, 57709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</si>
  <si>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</si>
  <si>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</si>
  <si>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</si>
  <si>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</si>
  <si>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</si>
  <si>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</si>
  <si>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</si>
  <si>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TIFIA</t>
  </si>
  <si>
    <t>FTIP ID</t>
  </si>
  <si>
    <t>March 31, 2026 Balance</t>
  </si>
  <si>
    <t>Total Beginning
April 2026 Balance</t>
  </si>
  <si>
    <t>April 30, 2026 Balance</t>
  </si>
  <si>
    <t>Orange County Transportation Authority</t>
  </si>
  <si>
    <t>FTACML-6071(213)</t>
  </si>
  <si>
    <t>FTA Grant No: 1682-2026-5</t>
  </si>
  <si>
    <t>Purchase Alternative Fuel Replacement Buses</t>
  </si>
  <si>
    <t>Y400</t>
  </si>
  <si>
    <t>ORA230501</t>
  </si>
  <si>
    <t>Orange</t>
  </si>
  <si>
    <t>04/09/2026</t>
  </si>
  <si>
    <t>Los Angeles</t>
  </si>
  <si>
    <t>04/21/2026</t>
  </si>
  <si>
    <t>LOS ANGELES</t>
  </si>
  <si>
    <t>CML-5006(894)</t>
  </si>
  <si>
    <t xml:space="preserve">WITHIN THE CITY OF LOS ANGELES, AND IS BOUNDED BY THE FOLLOWING STREETS : 67TH STREET TO THE NORTH, CRENSHAW BLVD TO THE </t>
  </si>
  <si>
    <t xml:space="preserve">THE PROJECT WILL INSTALL PEDESTRIAN IMPROVEMENTS THAT INCLUDES 6 BUS SHELTERS, </t>
  </si>
  <si>
    <t>Z400</t>
  </si>
  <si>
    <t>LAF7622</t>
  </si>
  <si>
    <t>04/16/2026</t>
  </si>
  <si>
    <t>STPL-5006(823)</t>
  </si>
  <si>
    <t>IN THE CITY OF LOS ANGELES ALONG RIVERSIDE DRIVE FROM CLYBOURN AVENUE TO LANKERSHIM BOULEVARD.</t>
  </si>
  <si>
    <t xml:space="preserve">RIVERSIDE LIGHTING IMPROVEMENT UNIT 1 - INSTALLATION OF NEW LIGHTING POLES, </t>
  </si>
  <si>
    <t>Z230</t>
  </si>
  <si>
    <t>LA11G3</t>
  </si>
  <si>
    <t>Riverside</t>
  </si>
  <si>
    <t>04/24/2026</t>
  </si>
  <si>
    <t>RIV CO TRANS CO</t>
  </si>
  <si>
    <t>CMLN-6054(094)</t>
  </si>
  <si>
    <t>I-15 FROM CAJALCO ROAD IN THE CITY OF CORONA TO STATE ROUTE 74 IN THE CITY OF LAKE ELSINORE</t>
  </si>
  <si>
    <t>EXTEND TOLL EXPRESS LANES SOUTH IN EACH TRAVEL DIRECTION (TC)</t>
  </si>
  <si>
    <t>RIV170901</t>
  </si>
  <si>
    <t>San Bernardino</t>
  </si>
  <si>
    <t>04/29/2026</t>
  </si>
  <si>
    <t>CALTRANS</t>
  </si>
  <si>
    <t>STPL-6208(046)</t>
  </si>
  <si>
    <t>INTERSTATE 10 BETWEEN SIERRA AVENUE AND PEPPER AVENUE</t>
  </si>
  <si>
    <t xml:space="preserve">THE INTERSTATE 10 (I-10) CONTRACT 2B COMPONENT OF THE I-10 CORRIDOR FREIGHT AND </t>
  </si>
  <si>
    <t>Y230</t>
  </si>
  <si>
    <t>20250001</t>
  </si>
  <si>
    <t>04/20/2026</t>
  </si>
  <si>
    <t>STPLN-6208(016)</t>
  </si>
  <si>
    <t>I-15/I-215 INTERCHANGE S/O GLEN HELEN PARKWAY TO KENWOOD &amp; I-215 S/O DEVORE ROAD</t>
  </si>
  <si>
    <t>RECONSTRUCT INTERCHANGE, ADD MIXED-FLOW LANES (TC)</t>
  </si>
  <si>
    <t>33C0</t>
  </si>
  <si>
    <t>20061201</t>
  </si>
  <si>
    <t>H230</t>
  </si>
  <si>
    <t>L230</t>
  </si>
  <si>
    <t>L23E</t>
  </si>
  <si>
    <t>L23R</t>
  </si>
  <si>
    <t>M230</t>
  </si>
  <si>
    <t>04/10/2026</t>
  </si>
  <si>
    <t>SBD CO T A</t>
  </si>
  <si>
    <t>CMLSTPN-6507(040)</t>
  </si>
  <si>
    <t xml:space="preserve">I-15 EXPRESS LANES (CONTRACT 1): CONSTRUCT 1 EXP. LANE IN EACH DIRECTION BETWEEN CANTU-GALLEANO RANCH RD. AND SR-60 AND </t>
  </si>
  <si>
    <t>TOLL EXPRESS LANES - HOV LANE</t>
  </si>
  <si>
    <t>20159901</t>
  </si>
  <si>
    <t>04/30/2026</t>
  </si>
  <si>
    <t>COSTA MESA</t>
  </si>
  <si>
    <t>CML-5312(112)</t>
  </si>
  <si>
    <t>FAIR DRIVE FROM HARBOR BOULEVARD TO NEWPORT BOULEVARD</t>
  </si>
  <si>
    <t xml:space="preserve">REHABILITATE THE ROADWAY THROUGH NEW PAVING, EVALUATE RAISED LANDSCAPED </t>
  </si>
  <si>
    <t>ORA270004</t>
  </si>
  <si>
    <t>04/01/2026</t>
  </si>
  <si>
    <t>SANTA ANA</t>
  </si>
  <si>
    <t>CML-5063(209)</t>
  </si>
  <si>
    <t>BRISTOL STREET FROM ST. ANDREW TO EDINGER AVENUE</t>
  </si>
  <si>
    <t xml:space="preserve">PHASE III - CLASS IV, 0.30-MILE BICYCLE INSTALLATION. THIS SEGMENT WILL INSTALL </t>
  </si>
  <si>
    <t>ORA190916</t>
  </si>
  <si>
    <t>51445</t>
  </si>
  <si>
    <t>75340</t>
  </si>
  <si>
    <t>00048</t>
  </si>
  <si>
    <t>00002</t>
  </si>
  <si>
    <t>00707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</si>
</sst>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  <numFmt numFmtId="166" formatCode="0_);[Red]\(0\)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3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0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8"/>
  <sheetViews>
    <sheetView tabSelected="1" showOutlineSymbols="0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8.42578125" style="7" bestFit="1" customWidth="1"/>
    <col min="11" max="11" width="17.7109375" style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46142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5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44</v>
      </c>
      <c r="K8" s="40" t="s">
        <v>27</v>
      </c>
      <c r="L8" s="63"/>
      <c r="M8" s="64" t="s">
        <v>28</v>
      </c>
      <c r="N8" s="90" t="s">
        <v>29</v>
      </c>
      <c r="O8" s="106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7" t="s">
        <v>43</v>
      </c>
      <c r="P9" s="84" t="s">
        <v>37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40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46112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41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586541308.25999999</v>
      </c>
      <c r="M14" s="13">
        <v>420082930.75999993</v>
      </c>
      <c r="N14" s="13">
        <v>93807226.999999985</v>
      </c>
      <c r="O14" s="13">
        <v>0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39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/>
      <c r="F17" s="16"/>
      <c r="G17" s="110"/>
      <c r="H17" s="111"/>
      <c r="I17" s="112"/>
      <c r="J17" s="42"/>
      <c r="K17" s="42"/>
      <c r="L17" s="13"/>
      <c r="M17" s="13"/>
      <c r="N17" s="13"/>
      <c r="O17" s="13"/>
      <c r="P17" s="85"/>
      <c r="Q17" s="29"/>
    </row>
    <row r="18" spans="1:17" x14ac:dyDescent="0.2">
      <c r="A18" s="14"/>
      <c r="B18" s="18"/>
      <c r="C18" s="15"/>
      <c r="E18" s="91"/>
      <c r="F18" s="16"/>
      <c r="G18" s="110"/>
      <c r="H18" s="111"/>
      <c r="I18" s="112"/>
      <c r="J18" s="112"/>
      <c r="K18" s="121"/>
      <c r="L18" s="13"/>
      <c r="M18" s="13"/>
      <c r="N18" s="13"/>
      <c r="O18" s="13"/>
      <c r="P18" s="85"/>
      <c r="Q18" s="29"/>
    </row>
    <row r="19" spans="1:17" x14ac:dyDescent="0.2">
      <c r="A19" s="14"/>
      <c r="B19" s="18"/>
      <c r="C19" s="15"/>
      <c r="E19" s="97"/>
      <c r="F19" s="16"/>
      <c r="G19" s="110"/>
      <c r="H19" s="111"/>
      <c r="I19" s="112"/>
      <c r="J19" s="112"/>
      <c r="K19" s="42"/>
      <c r="L19" s="13"/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/>
      <c r="F20" s="91"/>
      <c r="G20" s="91"/>
      <c r="H20" s="113"/>
      <c r="I20" s="114"/>
      <c r="J20" s="114"/>
      <c r="K20" s="42"/>
      <c r="L20" s="13"/>
      <c r="M20" s="13"/>
      <c r="N20" s="13"/>
      <c r="O20" s="13"/>
      <c r="P20" s="85"/>
      <c r="Q20" s="29"/>
    </row>
    <row r="21" spans="1:17" x14ac:dyDescent="0.2">
      <c r="A21" s="14"/>
      <c r="B21" s="18"/>
      <c r="C21" s="15"/>
      <c r="E21" s="91"/>
      <c r="F21" s="16"/>
      <c r="G21" s="110"/>
      <c r="H21" s="111"/>
      <c r="I21" s="112"/>
      <c r="J21" s="112"/>
      <c r="K21" s="42"/>
      <c r="L21" s="13"/>
      <c r="M21" s="13"/>
      <c r="N21" s="13"/>
      <c r="O21" s="13"/>
      <c r="P21" s="85"/>
      <c r="Q21" s="29"/>
    </row>
    <row r="22" spans="1:17" x14ac:dyDescent="0.2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586541308.25999999</v>
      </c>
      <c r="M23" s="23">
        <f>SUM(M14,M16:M22)</f>
        <v>420082930.75999993</v>
      </c>
      <c r="N23" s="23">
        <f>SUM(N14,N16:N22)</f>
        <v>93807226.999999985</v>
      </c>
      <c r="O23" s="23">
        <f>SUM(O14,O16:O22)</f>
        <v>0</v>
      </c>
      <c r="P23" s="86">
        <f>SUM(P14,P16:P22)</f>
        <v>0</v>
      </c>
    </row>
    <row r="24" spans="1:17" x14ac:dyDescent="0.2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x14ac:dyDescent="0.2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">
      <c r="A29" s="74" t="s">
        <v>6</v>
      </c>
      <c r="B29" s="15">
        <v>6049</v>
      </c>
      <c r="C29" s="12" t="s">
        <v>56</v>
      </c>
      <c r="D29" s="12" t="s">
        <v>57</v>
      </c>
      <c r="E29" t="s">
        <v>58</v>
      </c>
      <c r="F29" s="24" t="s">
        <v>59</v>
      </c>
      <c r="G29" s="18" t="s">
        <v>60</v>
      </c>
      <c r="H29" s="24" t="s">
        <v>61</v>
      </c>
      <c r="I29" s="98" t="s">
        <v>62</v>
      </c>
      <c r="J29" s="98" t="s">
        <v>63</v>
      </c>
      <c r="K29" s="100"/>
      <c r="L29" s="13">
        <v>848000</v>
      </c>
      <c r="M29" s="13"/>
      <c r="N29" s="13"/>
      <c r="O29" s="13"/>
      <c r="P29" s="87"/>
    </row>
    <row r="30" spans="1:17" x14ac:dyDescent="0.2">
      <c r="A30" s="74" t="s">
        <v>6</v>
      </c>
      <c r="B30" s="15">
        <v>6049</v>
      </c>
      <c r="C30" s="12" t="s">
        <v>56</v>
      </c>
      <c r="D30" s="12" t="s">
        <v>64</v>
      </c>
      <c r="E30" t="s">
        <v>58</v>
      </c>
      <c r="F30" s="24" t="s">
        <v>65</v>
      </c>
      <c r="G30" s="18" t="s">
        <v>66</v>
      </c>
      <c r="H30" s="24" t="s">
        <v>67</v>
      </c>
      <c r="I30" s="98" t="s">
        <v>68</v>
      </c>
      <c r="J30" s="98" t="s">
        <v>69</v>
      </c>
      <c r="K30" s="100" t="s">
        <v>114</v>
      </c>
      <c r="L30" s="13"/>
      <c r="M30" s="13">
        <v>-51186.239999999998</v>
      </c>
      <c r="N30" s="13"/>
      <c r="O30" s="13"/>
      <c r="P30" s="87"/>
    </row>
    <row r="31" spans="1:17" x14ac:dyDescent="0.2">
      <c r="A31" s="74" t="s">
        <v>40</v>
      </c>
      <c r="B31" s="15">
        <v>6049</v>
      </c>
      <c r="C31" s="12" t="s">
        <v>70</v>
      </c>
      <c r="D31" s="12" t="s">
        <v>71</v>
      </c>
      <c r="E31" t="s">
        <v>72</v>
      </c>
      <c r="F31" s="24" t="s">
        <v>73</v>
      </c>
      <c r="G31" s="18" t="s">
        <v>74</v>
      </c>
      <c r="H31" s="24" t="s">
        <v>75</v>
      </c>
      <c r="I31" s="98" t="s">
        <v>52</v>
      </c>
      <c r="J31" s="98" t="s">
        <v>76</v>
      </c>
      <c r="K31" s="100"/>
      <c r="L31" s="13">
        <v>45000000</v>
      </c>
      <c r="M31" s="13"/>
      <c r="N31" s="13"/>
      <c r="O31" s="13"/>
      <c r="P31" s="87"/>
    </row>
    <row r="32" spans="1:17" x14ac:dyDescent="0.2">
      <c r="A32" s="74" t="s">
        <v>40</v>
      </c>
      <c r="B32" s="15">
        <v>6049</v>
      </c>
      <c r="C32" s="12" t="s">
        <v>77</v>
      </c>
      <c r="D32" s="12" t="s">
        <v>78</v>
      </c>
      <c r="E32" t="s">
        <v>79</v>
      </c>
      <c r="F32" s="24" t="s">
        <v>80</v>
      </c>
      <c r="G32" s="18" t="s">
        <v>81</v>
      </c>
      <c r="H32" s="24" t="s">
        <v>82</v>
      </c>
      <c r="I32" s="98" t="s">
        <v>83</v>
      </c>
      <c r="J32" s="98" t="s">
        <v>84</v>
      </c>
      <c r="K32" s="100" t="s">
        <v>115</v>
      </c>
      <c r="L32" s="13"/>
      <c r="M32" s="13">
        <v>6992000</v>
      </c>
      <c r="N32" s="13"/>
      <c r="O32" s="13"/>
      <c r="P32" s="87"/>
    </row>
    <row r="33" spans="1:17" x14ac:dyDescent="0.2">
      <c r="A33" s="74" t="s">
        <v>40</v>
      </c>
      <c r="B33" s="15">
        <v>6049</v>
      </c>
      <c r="C33" s="12" t="s">
        <v>77</v>
      </c>
      <c r="D33" s="12" t="s">
        <v>85</v>
      </c>
      <c r="E33" t="s">
        <v>79</v>
      </c>
      <c r="F33" s="24" t="s">
        <v>86</v>
      </c>
      <c r="G33" s="18" t="s">
        <v>87</v>
      </c>
      <c r="H33" s="24" t="s">
        <v>88</v>
      </c>
      <c r="I33" s="98" t="s">
        <v>89</v>
      </c>
      <c r="J33" s="98" t="s">
        <v>90</v>
      </c>
      <c r="K33" s="100" t="s">
        <v>116</v>
      </c>
      <c r="L33" s="13"/>
      <c r="M33" s="13">
        <v>-16804.41</v>
      </c>
      <c r="N33" s="13"/>
      <c r="O33" s="13"/>
      <c r="P33" s="87"/>
    </row>
    <row r="34" spans="1:17" x14ac:dyDescent="0.2">
      <c r="A34" s="74" t="s">
        <v>40</v>
      </c>
      <c r="B34" s="15">
        <v>6049</v>
      </c>
      <c r="C34" s="12" t="s">
        <v>77</v>
      </c>
      <c r="D34" s="12" t="s">
        <v>85</v>
      </c>
      <c r="E34" t="s">
        <v>79</v>
      </c>
      <c r="F34" s="24" t="s">
        <v>86</v>
      </c>
      <c r="G34" s="18" t="s">
        <v>87</v>
      </c>
      <c r="H34" s="24" t="s">
        <v>88</v>
      </c>
      <c r="I34" s="98" t="s">
        <v>91</v>
      </c>
      <c r="J34" s="98" t="s">
        <v>90</v>
      </c>
      <c r="K34" s="100" t="s">
        <v>116</v>
      </c>
      <c r="L34" s="13"/>
      <c r="M34" s="13">
        <v>-252984.22999999998</v>
      </c>
      <c r="N34" s="13"/>
      <c r="O34" s="13"/>
      <c r="P34" s="87"/>
    </row>
    <row r="35" spans="1:17" x14ac:dyDescent="0.2">
      <c r="A35" s="74" t="s">
        <v>40</v>
      </c>
      <c r="B35" s="15">
        <v>6049</v>
      </c>
      <c r="C35" s="12" t="s">
        <v>77</v>
      </c>
      <c r="D35" s="12" t="s">
        <v>85</v>
      </c>
      <c r="E35" t="s">
        <v>79</v>
      </c>
      <c r="F35" s="24" t="s">
        <v>86</v>
      </c>
      <c r="G35" s="18" t="s">
        <v>87</v>
      </c>
      <c r="H35" s="24" t="s">
        <v>88</v>
      </c>
      <c r="I35" s="98" t="s">
        <v>92</v>
      </c>
      <c r="J35" s="98" t="s">
        <v>90</v>
      </c>
      <c r="K35" s="100" t="s">
        <v>117</v>
      </c>
      <c r="L35" s="13"/>
      <c r="M35" s="13">
        <v>-811850.69</v>
      </c>
      <c r="N35" s="13"/>
      <c r="O35" s="13"/>
      <c r="P35" s="87"/>
    </row>
    <row r="36" spans="1:17" x14ac:dyDescent="0.2">
      <c r="A36" s="74" t="s">
        <v>40</v>
      </c>
      <c r="B36" s="15">
        <v>6049</v>
      </c>
      <c r="C36" s="12" t="s">
        <v>77</v>
      </c>
      <c r="D36" s="12" t="s">
        <v>85</v>
      </c>
      <c r="E36" t="s">
        <v>79</v>
      </c>
      <c r="F36" s="24" t="s">
        <v>86</v>
      </c>
      <c r="G36" s="18" t="s">
        <v>87</v>
      </c>
      <c r="H36" s="24" t="s">
        <v>88</v>
      </c>
      <c r="I36" s="98" t="s">
        <v>93</v>
      </c>
      <c r="J36" s="98" t="s">
        <v>90</v>
      </c>
      <c r="K36" s="100" t="s">
        <v>117</v>
      </c>
      <c r="L36" s="13"/>
      <c r="M36" s="13">
        <v>-1669686.82</v>
      </c>
      <c r="N36" s="13"/>
      <c r="O36" s="13"/>
      <c r="P36" s="87"/>
    </row>
    <row r="37" spans="1:17" x14ac:dyDescent="0.2">
      <c r="A37" s="74" t="s">
        <v>40</v>
      </c>
      <c r="B37" s="15">
        <v>6049</v>
      </c>
      <c r="C37" s="12" t="s">
        <v>77</v>
      </c>
      <c r="D37" s="12" t="s">
        <v>85</v>
      </c>
      <c r="E37" t="s">
        <v>79</v>
      </c>
      <c r="F37" s="24" t="s">
        <v>86</v>
      </c>
      <c r="G37" s="18" t="s">
        <v>87</v>
      </c>
      <c r="H37" s="24" t="s">
        <v>88</v>
      </c>
      <c r="I37" s="98" t="s">
        <v>94</v>
      </c>
      <c r="J37" s="98" t="s">
        <v>90</v>
      </c>
      <c r="K37" s="100" t="s">
        <v>117</v>
      </c>
      <c r="L37" s="13"/>
      <c r="M37" s="13">
        <v>-678584.68</v>
      </c>
      <c r="N37" s="13"/>
      <c r="O37" s="13"/>
      <c r="P37" s="87"/>
    </row>
    <row r="38" spans="1:17" x14ac:dyDescent="0.2">
      <c r="A38" s="74" t="s">
        <v>40</v>
      </c>
      <c r="B38" s="15">
        <v>6049</v>
      </c>
      <c r="C38" s="12" t="s">
        <v>77</v>
      </c>
      <c r="D38" s="12" t="s">
        <v>85</v>
      </c>
      <c r="E38" t="s">
        <v>79</v>
      </c>
      <c r="F38" s="24" t="s">
        <v>86</v>
      </c>
      <c r="G38" s="18" t="s">
        <v>87</v>
      </c>
      <c r="H38" s="24" t="s">
        <v>88</v>
      </c>
      <c r="I38" s="98" t="s">
        <v>95</v>
      </c>
      <c r="J38" s="98" t="s">
        <v>90</v>
      </c>
      <c r="K38" s="100" t="s">
        <v>118</v>
      </c>
      <c r="L38" s="13"/>
      <c r="M38" s="13">
        <v>-60036.91</v>
      </c>
      <c r="N38" s="13"/>
      <c r="O38" s="13"/>
      <c r="P38" s="87"/>
    </row>
    <row r="39" spans="1:17" x14ac:dyDescent="0.2">
      <c r="A39" s="74" t="s">
        <v>40</v>
      </c>
      <c r="B39" s="15">
        <v>6049</v>
      </c>
      <c r="C39" s="12" t="s">
        <v>77</v>
      </c>
      <c r="D39" s="12" t="s">
        <v>85</v>
      </c>
      <c r="E39" t="s">
        <v>79</v>
      </c>
      <c r="F39" s="24" t="s">
        <v>86</v>
      </c>
      <c r="G39" s="18" t="s">
        <v>87</v>
      </c>
      <c r="H39" s="24" t="s">
        <v>88</v>
      </c>
      <c r="I39" s="98" t="s">
        <v>95</v>
      </c>
      <c r="J39" s="98" t="s">
        <v>90</v>
      </c>
      <c r="K39" s="100" t="s">
        <v>115</v>
      </c>
      <c r="L39" s="13"/>
      <c r="M39" s="13">
        <v>-2327198</v>
      </c>
      <c r="N39" s="13"/>
      <c r="O39" s="13"/>
      <c r="P39" s="87"/>
    </row>
    <row r="40" spans="1:17" x14ac:dyDescent="0.2">
      <c r="A40" s="74" t="s">
        <v>40</v>
      </c>
      <c r="B40" s="15">
        <v>6049</v>
      </c>
      <c r="C40" s="12" t="s">
        <v>77</v>
      </c>
      <c r="D40" s="12" t="s">
        <v>96</v>
      </c>
      <c r="E40" t="s">
        <v>97</v>
      </c>
      <c r="F40" s="24" t="s">
        <v>98</v>
      </c>
      <c r="G40" s="18" t="s">
        <v>99</v>
      </c>
      <c r="H40" s="24" t="s">
        <v>100</v>
      </c>
      <c r="I40" s="98" t="s">
        <v>52</v>
      </c>
      <c r="J40" s="98" t="s">
        <v>101</v>
      </c>
      <c r="K40" s="100"/>
      <c r="L40" s="13">
        <v>4262970</v>
      </c>
      <c r="M40" s="13"/>
      <c r="N40" s="13"/>
      <c r="O40" s="13"/>
      <c r="P40" s="87"/>
    </row>
    <row r="41" spans="1:17" ht="11.25" customHeight="1" x14ac:dyDescent="0.2">
      <c r="A41" s="74" t="s">
        <v>41</v>
      </c>
      <c r="B41" s="94">
        <v>6049</v>
      </c>
      <c r="C41" s="12" t="s">
        <v>54</v>
      </c>
      <c r="D41" s="12" t="s">
        <v>102</v>
      </c>
      <c r="E41" s="122" t="s">
        <v>103</v>
      </c>
      <c r="F41" s="24" t="s">
        <v>104</v>
      </c>
      <c r="G41" s="18" t="s">
        <v>105</v>
      </c>
      <c r="H41" s="24" t="s">
        <v>106</v>
      </c>
      <c r="I41" s="98" t="s">
        <v>52</v>
      </c>
      <c r="J41" s="98" t="s">
        <v>107</v>
      </c>
      <c r="K41" s="100"/>
      <c r="L41" s="13">
        <v>679000</v>
      </c>
      <c r="M41" s="13"/>
      <c r="N41" s="13"/>
      <c r="O41" s="13"/>
      <c r="P41" s="87"/>
    </row>
    <row r="42" spans="1:17" x14ac:dyDescent="0.2">
      <c r="A42" s="74" t="s">
        <v>41</v>
      </c>
      <c r="B42" s="94">
        <v>6049</v>
      </c>
      <c r="C42" s="12" t="s">
        <v>54</v>
      </c>
      <c r="D42" s="12" t="s">
        <v>108</v>
      </c>
      <c r="E42" t="s">
        <v>109</v>
      </c>
      <c r="F42" s="24" t="s">
        <v>110</v>
      </c>
      <c r="G42" s="18" t="s">
        <v>111</v>
      </c>
      <c r="H42" s="24" t="s">
        <v>112</v>
      </c>
      <c r="I42" s="98" t="s">
        <v>62</v>
      </c>
      <c r="J42" s="98" t="s">
        <v>113</v>
      </c>
      <c r="K42" s="100"/>
      <c r="L42" s="13">
        <v>656000</v>
      </c>
      <c r="M42" s="13"/>
      <c r="N42" s="13"/>
      <c r="O42" s="13"/>
      <c r="P42" s="87"/>
    </row>
    <row r="43" spans="1:17" x14ac:dyDescent="0.2">
      <c r="A43" s="11"/>
      <c r="B43" s="99"/>
      <c r="C43" s="12"/>
      <c r="D43" s="12"/>
      <c r="E43" s="35"/>
      <c r="F43" s="24"/>
      <c r="G43" s="18"/>
      <c r="H43" s="24"/>
      <c r="I43" s="98"/>
      <c r="J43" s="98"/>
      <c r="K43" s="100"/>
      <c r="L43" s="13"/>
      <c r="M43" s="13"/>
      <c r="N43" s="13"/>
      <c r="O43" s="13"/>
      <c r="P43" s="87"/>
    </row>
    <row r="44" spans="1:17" x14ac:dyDescent="0.2">
      <c r="A44" s="14"/>
      <c r="C44" s="12"/>
      <c r="E44" s="26" t="s">
        <v>21</v>
      </c>
      <c r="F44" s="27"/>
      <c r="G44" s="27"/>
      <c r="H44" s="28"/>
      <c r="I44" s="47"/>
      <c r="J44" s="47"/>
      <c r="K44" s="47"/>
      <c r="L44" s="73">
        <f>SUM(L28:L43)</f>
        <v>51445970</v>
      </c>
      <c r="M44" s="73">
        <f>SUM(M28:M43)</f>
        <v>1123668.0199999991</v>
      </c>
      <c r="N44" s="73">
        <f>SUM(N28:N43)</f>
        <v>0</v>
      </c>
      <c r="O44" s="73">
        <f>SUM(O28:O43)</f>
        <v>0</v>
      </c>
      <c r="P44" s="88" t="e">
        <f>SUM(#REF!)</f>
        <v>#REF!</v>
      </c>
      <c r="Q44" s="29"/>
    </row>
    <row r="45" spans="1:17" x14ac:dyDescent="0.2">
      <c r="A45" s="14"/>
      <c r="C45" s="12"/>
      <c r="E45" s="18"/>
      <c r="F45" s="24"/>
      <c r="G45" s="24"/>
      <c r="H45" s="18"/>
      <c r="I45" s="48"/>
      <c r="J45" s="45"/>
      <c r="K45" s="45"/>
      <c r="L45" s="13"/>
      <c r="M45" s="13"/>
      <c r="N45" s="13"/>
      <c r="O45" s="13"/>
      <c r="P45" s="87"/>
    </row>
    <row r="46" spans="1:17" ht="12" customHeight="1" x14ac:dyDescent="0.2">
      <c r="A46" s="14"/>
      <c r="B46" s="15"/>
      <c r="C46" s="12"/>
      <c r="E46" s="16" t="s">
        <v>2</v>
      </c>
      <c r="F46" s="24"/>
      <c r="G46" s="24"/>
      <c r="H46" s="18"/>
      <c r="I46" s="46"/>
      <c r="J46" s="45"/>
      <c r="K46" s="45"/>
      <c r="L46" s="13" t="s">
        <v>5</v>
      </c>
      <c r="M46" s="13"/>
      <c r="N46" s="13"/>
      <c r="O46" s="13" t="s">
        <v>5</v>
      </c>
      <c r="P46" s="87"/>
    </row>
    <row r="47" spans="1:17" ht="12" customHeight="1" x14ac:dyDescent="0.2">
      <c r="A47" s="14"/>
      <c r="B47" s="15"/>
      <c r="C47" s="12"/>
      <c r="E47" s="16"/>
      <c r="F47" s="24"/>
      <c r="G47" s="24"/>
      <c r="H47" s="18"/>
      <c r="I47" s="46"/>
      <c r="J47" s="45"/>
      <c r="K47" s="45"/>
      <c r="L47" s="13"/>
      <c r="M47" s="13"/>
      <c r="N47" s="13"/>
      <c r="O47" s="13"/>
      <c r="P47" s="87"/>
    </row>
    <row r="48" spans="1:17" x14ac:dyDescent="0.2">
      <c r="A48" s="74" t="s">
        <v>41</v>
      </c>
      <c r="B48" s="94">
        <v>6049</v>
      </c>
      <c r="C48" s="35" t="s">
        <v>54</v>
      </c>
      <c r="D48" s="103" t="s">
        <v>55</v>
      </c>
      <c r="E48" s="66" t="s">
        <v>48</v>
      </c>
      <c r="F48" s="101" t="s">
        <v>49</v>
      </c>
      <c r="G48" s="101" t="s">
        <v>50</v>
      </c>
      <c r="H48" s="102" t="s">
        <v>51</v>
      </c>
      <c r="I48" s="65" t="s">
        <v>52</v>
      </c>
      <c r="J48" s="120" t="s">
        <v>53</v>
      </c>
      <c r="K48" s="120"/>
      <c r="L48" s="13">
        <v>18454000</v>
      </c>
      <c r="M48" s="13"/>
      <c r="N48" s="13"/>
      <c r="O48" s="13"/>
      <c r="P48" s="87"/>
    </row>
    <row r="49" spans="1:17" ht="12" customHeight="1" x14ac:dyDescent="0.2">
      <c r="A49" s="74"/>
      <c r="B49" s="15"/>
      <c r="C49" s="12"/>
      <c r="D49" s="103"/>
      <c r="E49"/>
      <c r="F49" s="101"/>
      <c r="G49" s="101"/>
      <c r="H49" s="102"/>
      <c r="I49" s="65"/>
      <c r="J49" s="120"/>
      <c r="K49" s="45"/>
      <c r="L49" s="13"/>
      <c r="M49" s="13"/>
      <c r="N49" s="13"/>
      <c r="O49" s="13"/>
      <c r="P49" s="87"/>
    </row>
    <row r="50" spans="1:17" x14ac:dyDescent="0.2">
      <c r="A50" s="14"/>
      <c r="B50" s="15"/>
      <c r="C50" s="35"/>
      <c r="D50" s="68"/>
      <c r="E50" s="66"/>
      <c r="F50" s="67"/>
      <c r="G50"/>
      <c r="H50" s="36"/>
      <c r="I50" s="65"/>
      <c r="J50" s="120"/>
      <c r="K50" s="45"/>
      <c r="L50" s="13"/>
      <c r="M50" s="13"/>
      <c r="N50" s="13"/>
      <c r="O50" s="13"/>
      <c r="P50" s="87"/>
    </row>
    <row r="51" spans="1:17" x14ac:dyDescent="0.2">
      <c r="A51" s="14"/>
      <c r="C51" s="12"/>
      <c r="E51" s="26" t="s">
        <v>22</v>
      </c>
      <c r="F51" s="27"/>
      <c r="G51" s="27"/>
      <c r="H51" s="28"/>
      <c r="I51" s="49"/>
      <c r="J51" s="49"/>
      <c r="K51" s="49"/>
      <c r="L51" s="30">
        <f>SUM(L48:L50)</f>
        <v>18454000</v>
      </c>
      <c r="M51" s="30">
        <f>SUM(M48:M50)</f>
        <v>0</v>
      </c>
      <c r="N51" s="30">
        <f>SUM(N48:N50)</f>
        <v>0</v>
      </c>
      <c r="O51" s="30">
        <f>SUM(O48:O50)</f>
        <v>0</v>
      </c>
      <c r="P51" s="88">
        <f>SUM(P50:P50)</f>
        <v>0</v>
      </c>
    </row>
    <row r="52" spans="1:17" x14ac:dyDescent="0.2">
      <c r="A52" s="14"/>
      <c r="C52" s="12"/>
      <c r="E52" s="18"/>
      <c r="F52" s="18"/>
      <c r="G52" s="18"/>
      <c r="H52" s="18"/>
      <c r="I52" s="50"/>
      <c r="J52" s="50"/>
      <c r="K52" s="55"/>
      <c r="L52" s="13"/>
      <c r="M52" s="13"/>
      <c r="N52" s="13"/>
      <c r="O52" s="13"/>
      <c r="P52" s="87"/>
    </row>
    <row r="53" spans="1:17" x14ac:dyDescent="0.2">
      <c r="A53" s="14"/>
      <c r="C53" s="12"/>
      <c r="K53" s="42"/>
      <c r="L53" s="13"/>
      <c r="M53" s="13"/>
      <c r="N53" s="13"/>
      <c r="O53" s="13"/>
      <c r="P53" s="87"/>
    </row>
    <row r="54" spans="1:17" ht="30" customHeight="1" x14ac:dyDescent="0.2">
      <c r="A54" s="14"/>
      <c r="C54" s="12"/>
      <c r="E54" s="20" t="s">
        <v>23</v>
      </c>
      <c r="F54" s="31"/>
      <c r="G54" s="31"/>
      <c r="H54" s="31"/>
      <c r="I54" s="51"/>
      <c r="J54" s="51"/>
      <c r="K54" s="44"/>
      <c r="L54" s="23">
        <f>L44+L51</f>
        <v>69899970</v>
      </c>
      <c r="M54" s="23">
        <f>M44+M51</f>
        <v>1123668.0199999991</v>
      </c>
      <c r="N54" s="23">
        <f>N44+N51</f>
        <v>0</v>
      </c>
      <c r="O54" s="23">
        <f>O44+O51</f>
        <v>0</v>
      </c>
      <c r="P54" s="86" t="e">
        <f>P44+P51</f>
        <v>#REF!</v>
      </c>
    </row>
    <row r="55" spans="1:17" x14ac:dyDescent="0.2">
      <c r="A55" s="14"/>
      <c r="C55" s="12"/>
      <c r="I55" s="52"/>
      <c r="K55" s="42"/>
      <c r="L55" s="13"/>
      <c r="M55" s="13"/>
      <c r="N55" s="13"/>
      <c r="O55" s="13"/>
      <c r="P55" s="87"/>
    </row>
    <row r="56" spans="1:17" ht="38.25" x14ac:dyDescent="0.2">
      <c r="A56" s="14"/>
      <c r="C56" s="12"/>
      <c r="E56" s="32" t="s">
        <v>24</v>
      </c>
      <c r="F56" s="93">
        <f>F4</f>
        <v>46142</v>
      </c>
      <c r="G56" s="33"/>
      <c r="H56" s="33"/>
      <c r="I56" s="53"/>
      <c r="J56" s="53"/>
      <c r="K56" s="56"/>
      <c r="L56" s="96">
        <f>-L54+L23</f>
        <v>516641338.25999999</v>
      </c>
      <c r="M56" s="96">
        <f>-M54+M23</f>
        <v>418959262.73999995</v>
      </c>
      <c r="N56" s="96">
        <f>-N54+N23</f>
        <v>93807226.999999985</v>
      </c>
      <c r="O56" s="108">
        <f>-O54+O23</f>
        <v>0</v>
      </c>
      <c r="P56" s="89" t="e">
        <f>-P54+P23</f>
        <v>#REF!</v>
      </c>
    </row>
    <row r="57" spans="1:17" x14ac:dyDescent="0.2">
      <c r="A57" s="99"/>
      <c r="C57" s="12"/>
      <c r="E57"/>
      <c r="F57" s="91"/>
      <c r="G57" s="91"/>
      <c r="H57" s="91"/>
      <c r="K57" s="7"/>
      <c r="L57" s="16"/>
      <c r="M57" s="16"/>
      <c r="N57" s="16"/>
      <c r="O57" s="115"/>
    </row>
    <row r="58" spans="1:17" x14ac:dyDescent="0.2">
      <c r="A58" s="109"/>
      <c r="B58" s="34"/>
      <c r="C58" s="34"/>
      <c r="D58" s="54"/>
      <c r="E58" s="116"/>
      <c r="F58" s="34"/>
      <c r="G58" s="34"/>
      <c r="H58" s="34"/>
      <c r="I58" s="54"/>
      <c r="J58" s="54"/>
      <c r="K58" s="117"/>
      <c r="L58" s="118"/>
      <c r="M58" s="118"/>
      <c r="N58" s="118"/>
      <c r="O58" s="119"/>
    </row>
    <row r="59" spans="1:17" ht="13.5" thickBot="1" x14ac:dyDescent="0.25">
      <c r="E59" t="s">
        <v>5</v>
      </c>
      <c r="K59" s="71"/>
      <c r="L59" s="72"/>
      <c r="M59" s="72"/>
      <c r="N59" s="72"/>
      <c r="O59" s="72"/>
      <c r="P59" s="72" t="e">
        <f>P56-#REF!</f>
        <v>#REF!</v>
      </c>
      <c r="Q59" s="29"/>
    </row>
    <row r="60" spans="1:17" ht="39" thickBot="1" x14ac:dyDescent="0.25">
      <c r="E60" s="77" t="s">
        <v>31</v>
      </c>
      <c r="F60" s="77" t="s">
        <v>45</v>
      </c>
      <c r="G60" s="77" t="s">
        <v>42</v>
      </c>
      <c r="H60" s="77" t="s">
        <v>46</v>
      </c>
      <c r="I60" s="77" t="s">
        <v>32</v>
      </c>
      <c r="J60" s="77" t="s">
        <v>33</v>
      </c>
      <c r="K60" s="77" t="s">
        <v>47</v>
      </c>
      <c r="M60" s="75"/>
      <c r="N60" s="75"/>
      <c r="O60" s="104"/>
      <c r="P60"/>
    </row>
    <row r="61" spans="1:17" ht="13.5" thickBot="1" x14ac:dyDescent="0.25">
      <c r="E61" s="78" t="s">
        <v>34</v>
      </c>
      <c r="F61" s="79">
        <v>20688762.248</v>
      </c>
      <c r="G61" s="79">
        <v>0</v>
      </c>
      <c r="H61" s="79">
        <f>F61+G61</f>
        <v>20688762.248</v>
      </c>
      <c r="I61" s="80" t="s">
        <v>35</v>
      </c>
      <c r="J61" s="79">
        <v>0</v>
      </c>
      <c r="K61" s="79">
        <f>H61-J61</f>
        <v>20688762.248</v>
      </c>
      <c r="M61" s="70"/>
      <c r="N61" s="69"/>
      <c r="O61" s="91"/>
      <c r="P61"/>
      <c r="Q61" s="29"/>
    </row>
    <row r="62" spans="1:17" ht="13.5" thickBot="1" x14ac:dyDescent="0.25">
      <c r="E62" s="81" t="s">
        <v>36</v>
      </c>
      <c r="F62" s="81">
        <f>SUM(F61:F61)</f>
        <v>20688762.248</v>
      </c>
      <c r="G62" s="81">
        <f>SUM(G61:G61)</f>
        <v>0</v>
      </c>
      <c r="H62" s="81">
        <f>SUM(H61:H61)</f>
        <v>20688762.248</v>
      </c>
      <c r="I62" s="81"/>
      <c r="J62" s="81">
        <f>SUM(J61:J61)</f>
        <v>0</v>
      </c>
      <c r="K62" s="81">
        <f>SUM(K61:K61)</f>
        <v>20688762.248</v>
      </c>
      <c r="O62" s="16"/>
    </row>
    <row r="63" spans="1:17" x14ac:dyDescent="0.2">
      <c r="E63" t="s">
        <v>38</v>
      </c>
    </row>
    <row r="68" spans="7:7" x14ac:dyDescent="0.2">
      <c r="G68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2026-05-05T18:11:15Z</dcterms:modified>
</cp:coreProperties>
</file>