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A7793B54-4B5C-4933-8F01-21F1955CEF95}" xr6:coauthVersionLast="47" xr6:coauthVersionMax="47" xr10:uidLastSave="{00000000-0000-0000-0000-000000000000}"/>
  <bookViews>
    <workbookView xWindow="-12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6" i="2" l="1"/>
  <c r="L36" i="2"/>
  <c r="N36" i="2"/>
  <c r="O36" i="2"/>
  <c r="O27" i="2"/>
  <c r="O43" i="2"/>
  <c r="O46" i="2" l="1"/>
  <c r="O48" i="2" s="1"/>
  <c r="M43" i="2"/>
  <c r="N43" i="2"/>
  <c r="L43" i="2"/>
  <c r="M27" i="2"/>
  <c r="L27" i="2" l="1"/>
  <c r="F13" i="2" l="1"/>
  <c r="F4" i="2"/>
  <c r="J55" i="2"/>
  <c r="G55" i="2"/>
  <c r="F55" i="2"/>
  <c r="H54" i="2"/>
  <c r="K54" i="2" s="1"/>
  <c r="K55" i="2" l="1"/>
  <c r="H55" i="2"/>
  <c r="P43" i="2" l="1"/>
  <c r="P36" i="2"/>
  <c r="P27" i="2"/>
  <c r="P46" i="2" l="1"/>
  <c r="P48" i="2" s="1"/>
  <c r="M46" i="2" l="1"/>
  <c r="L46" i="2"/>
  <c r="F3" i="2"/>
  <c r="N27" i="2" l="1"/>
  <c r="M48" i="2"/>
  <c r="L48" i="2"/>
  <c r="F48" i="2" l="1"/>
  <c r="N46" i="2"/>
  <c r="N48" i="2" l="1"/>
</calcChain>
</file>

<file path=xl/sharedStrings.xml><?xml version="1.0" encoding="utf-8"?>
<sst xmlns="http://schemas.openxmlformats.org/spreadsheetml/2006/main" count="81" uniqueCount="70">
  <si>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</si>
  <si>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</si>
  <si>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</si>
  <si>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</si>
  <si>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</si>
  <si>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</si>
  <si>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</si>
  <si>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</si>
  <si>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</si>
  <si>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</si>
  <si>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</si>
  <si>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</si>
  <si>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</si>
  <si>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</si>
  <si>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</si>
  <si>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</si>
  <si>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</si>
  <si>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</si>
  <si>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</si>
  <si>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</si>
  <si>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</si>
  <si>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</si>
  <si>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</si>
  <si>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</si>
  <si>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</si>
  <si>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</si>
  <si>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</si>
  <si>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</si>
  <si>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</si>
  <si>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</si>
  <si>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</si>
  <si>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</si>
  <si>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</si>
  <si>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</si>
  <si>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</si>
  <si>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</si>
  <si>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</si>
  <si>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</si>
  <si>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</si>
  <si>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</si>
  <si>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</si>
  <si>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</si>
  <si>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</si>
  <si>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 xml:space="preserve">No Transfers/Exchanges </t>
  </si>
  <si>
    <t>September 30, 2025 Balance</t>
  </si>
  <si>
    <t>TIFIA</t>
  </si>
  <si>
    <t>Total Beginning
October 2025 Balance</t>
  </si>
  <si>
    <t>October 31, 2025 Balance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</si>
  <si>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</si>
  <si>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</si>
  <si>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</si>
  <si>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</si>
  <si>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Orange</t>
  </si>
  <si>
    <t>10/29/2025</t>
  </si>
  <si>
    <t>NEWPORT BEACH</t>
  </si>
  <si>
    <t>NORTHEAST CORNER OF WEST COAST HIGHWAY AND SUPERIOR AVENUE INTERSECTION.</t>
  </si>
  <si>
    <t xml:space="preserve">THE CITY OF NEWPORT BEACH PROPOSES TO CONSTRUCT A NEW BICYCLE AND PEDESTRIAN </t>
  </si>
  <si>
    <t>L400</t>
  </si>
  <si>
    <t>CML-5151(031)</t>
  </si>
  <si>
    <t>FFY 2025-2026 Estimated (Advanced) STBG Urban Apportionments as of 11/4/2025</t>
  </si>
  <si>
    <t>Y230</t>
  </si>
  <si>
    <t>FFY 2025-2026 Estimated (Advanced) CMAQ Apportionments as of 11/4/2025</t>
  </si>
  <si>
    <t>FFY 2025-2026 Estimated (Advanced) STBG Flex Apportionments as of 11/4/2025</t>
  </si>
  <si>
    <t>Repayment for June 19, 2025 MOU between MTC &amp; SCAG</t>
  </si>
  <si>
    <t>Repayment for May 2, 2024 LOU between SACOG &amp; SCAG</t>
  </si>
  <si>
    <t>FTIP ID</t>
  </si>
  <si>
    <t>ORA172203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</si>
  <si>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SACOG $8,884,500 STBGP Urban loan repayment to SCAG is currently pending and will be added to the monthly reports once repayment is completed.</t>
    </r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</si>
  <si>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SANDAG $30,000,000 STBGP Urban loan repayment to SCAG is pending further discussion between SCAG and SANDAG.  </t>
    </r>
  </si>
  <si>
    <t>Repayment for June 10, 2025 MOU between MTC &amp; SCAG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</si>
</sst>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7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0" fillId="0" borderId="2" xfId="0" applyBorder="1"/>
    <xf numFmtId="40" fontId="2" fillId="2" borderId="8" xfId="0" applyNumberFormat="1" applyFont="1" applyFill="1" applyBorder="1"/>
    <xf numFmtId="40" fontId="2" fillId="0" borderId="9" xfId="0" applyNumberFormat="1" applyFont="1" applyBorder="1"/>
    <xf numFmtId="38" fontId="1" fillId="0" borderId="2" xfId="0" applyFont="1" applyBorder="1" applyAlignment="1">
      <alignment horizontal="center" wrapText="1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4.7109375" style="7" customWidth="1"/>
    <col min="11" max="11" width="16" style="1" bestFit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45961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6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65</v>
      </c>
      <c r="K8" s="40" t="s">
        <v>27</v>
      </c>
      <c r="L8" s="63"/>
      <c r="M8" s="64" t="s">
        <v>28</v>
      </c>
      <c r="N8" s="90" t="s">
        <v>29</v>
      </c>
      <c r="O8" s="107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8" t="s">
        <v>45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45930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258267171.13999999</v>
      </c>
      <c r="M14" s="13">
        <v>109489602.42999998</v>
      </c>
      <c r="N14" s="13">
        <v>70819175.429999992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 t="s">
        <v>48</v>
      </c>
      <c r="F17" s="16"/>
      <c r="G17" s="111"/>
      <c r="H17" s="112"/>
      <c r="I17" s="113" t="s">
        <v>49</v>
      </c>
      <c r="J17" s="113"/>
      <c r="K17" s="42"/>
      <c r="L17" s="13">
        <v>-869951</v>
      </c>
      <c r="M17" s="13"/>
      <c r="N17" s="13"/>
      <c r="O17" s="13"/>
      <c r="P17" s="85"/>
      <c r="Q17" s="29"/>
    </row>
    <row r="18" spans="1:17" x14ac:dyDescent="0.2">
      <c r="A18" s="14"/>
      <c r="B18" s="18"/>
      <c r="C18" s="15"/>
      <c r="E18" s="97" t="s">
        <v>50</v>
      </c>
      <c r="F18" s="16"/>
      <c r="G18" s="111"/>
      <c r="H18" s="112"/>
      <c r="I18" s="113" t="s">
        <v>51</v>
      </c>
      <c r="J18" s="113"/>
      <c r="K18" s="42"/>
      <c r="L18" s="13"/>
      <c r="M18" s="13"/>
      <c r="N18" s="13">
        <v>-4886704</v>
      </c>
      <c r="O18" s="13"/>
      <c r="P18" s="85"/>
      <c r="Q18" s="29"/>
    </row>
    <row r="19" spans="1:17" x14ac:dyDescent="0.2">
      <c r="A19" s="14"/>
      <c r="B19" s="18"/>
      <c r="C19" s="15"/>
      <c r="E19" s="91" t="s">
        <v>61</v>
      </c>
      <c r="F19" s="16"/>
      <c r="G19" s="111"/>
      <c r="H19" s="112"/>
      <c r="I19" s="113" t="s">
        <v>49</v>
      </c>
      <c r="J19" s="113"/>
      <c r="K19" s="42"/>
      <c r="L19" s="13">
        <v>306295644</v>
      </c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 t="s">
        <v>59</v>
      </c>
      <c r="F20" s="91"/>
      <c r="G20" s="91"/>
      <c r="H20" s="115"/>
      <c r="I20" s="116" t="s">
        <v>60</v>
      </c>
      <c r="J20" s="116"/>
      <c r="K20" s="42"/>
      <c r="L20" s="13"/>
      <c r="M20" s="13">
        <v>278404528</v>
      </c>
      <c r="N20" s="13"/>
      <c r="O20" s="13"/>
      <c r="P20" s="85"/>
      <c r="Q20" s="29"/>
    </row>
    <row r="21" spans="1:17" x14ac:dyDescent="0.2">
      <c r="A21" s="14"/>
      <c r="B21" s="18"/>
      <c r="C21" s="15"/>
      <c r="E21" s="91" t="s">
        <v>62</v>
      </c>
      <c r="F21" s="16"/>
      <c r="G21" s="111"/>
      <c r="H21" s="112"/>
      <c r="I21" s="113" t="s">
        <v>51</v>
      </c>
      <c r="J21" s="113"/>
      <c r="K21" s="42"/>
      <c r="L21" s="13"/>
      <c r="M21" s="13"/>
      <c r="N21" s="13">
        <v>28770841</v>
      </c>
      <c r="O21" s="13"/>
      <c r="P21" s="85"/>
      <c r="Q21" s="29"/>
    </row>
    <row r="22" spans="1:17" x14ac:dyDescent="0.2">
      <c r="A22" s="14"/>
      <c r="B22" s="18"/>
      <c r="C22" s="15"/>
      <c r="E22" s="91" t="s">
        <v>69</v>
      </c>
      <c r="F22" s="16"/>
      <c r="G22" s="111"/>
      <c r="H22" s="112"/>
      <c r="I22" s="113" t="s">
        <v>49</v>
      </c>
      <c r="J22" s="113"/>
      <c r="K22" s="42"/>
      <c r="L22" s="117">
        <v>6000000</v>
      </c>
      <c r="M22" s="13"/>
      <c r="N22" s="13"/>
      <c r="O22" s="13"/>
      <c r="P22" s="85"/>
      <c r="Q22" s="29"/>
    </row>
    <row r="23" spans="1:17" ht="12.75" customHeight="1" x14ac:dyDescent="0.2">
      <c r="A23" s="14"/>
      <c r="B23" s="18"/>
      <c r="C23" s="18"/>
      <c r="D23" s="57"/>
      <c r="E23" s="91" t="s">
        <v>63</v>
      </c>
      <c r="F23" s="16"/>
      <c r="G23" s="18"/>
      <c r="H23" s="19"/>
      <c r="I23" s="113" t="s">
        <v>49</v>
      </c>
      <c r="J23" s="113"/>
      <c r="K23" s="45"/>
      <c r="L23" s="117">
        <v>10000000</v>
      </c>
      <c r="M23" s="13"/>
      <c r="N23" s="13"/>
      <c r="O23" s="13"/>
      <c r="P23" s="85"/>
    </row>
    <row r="24" spans="1:17" ht="12.75" customHeight="1" x14ac:dyDescent="0.2">
      <c r="A24" s="14"/>
      <c r="B24" s="18"/>
      <c r="C24" s="18"/>
      <c r="D24" s="57"/>
      <c r="E24" s="97" t="s">
        <v>64</v>
      </c>
      <c r="F24" s="16"/>
      <c r="G24" s="111"/>
      <c r="H24" s="112"/>
      <c r="I24" s="120" t="s">
        <v>49</v>
      </c>
      <c r="J24" s="120"/>
      <c r="K24" s="45"/>
      <c r="L24" s="117">
        <v>5000000</v>
      </c>
      <c r="M24" s="13"/>
      <c r="N24" s="13"/>
      <c r="O24" s="13"/>
      <c r="P24" s="85"/>
    </row>
    <row r="25" spans="1:17" ht="12.75" customHeight="1" x14ac:dyDescent="0.2">
      <c r="A25" s="14"/>
      <c r="B25" s="18"/>
      <c r="C25" s="18"/>
      <c r="D25" s="57"/>
      <c r="E25" s="97"/>
      <c r="F25" s="16"/>
      <c r="G25" s="111"/>
      <c r="H25" s="112"/>
      <c r="I25" s="116"/>
      <c r="J25" s="116"/>
      <c r="K25" s="45"/>
      <c r="L25" s="117"/>
      <c r="M25" s="13"/>
      <c r="N25" s="13"/>
      <c r="O25" s="13"/>
      <c r="P25" s="85"/>
    </row>
    <row r="26" spans="1:17" x14ac:dyDescent="0.2">
      <c r="A26" s="14"/>
      <c r="B26" s="18"/>
      <c r="C26" s="18"/>
      <c r="D26" s="57"/>
      <c r="F26" s="16"/>
      <c r="G26" s="18"/>
      <c r="H26" s="19"/>
      <c r="I26" s="58"/>
      <c r="J26" s="58"/>
      <c r="K26" s="58"/>
      <c r="L26" s="13"/>
      <c r="M26" s="13"/>
      <c r="N26" s="13"/>
      <c r="O26" s="13"/>
      <c r="P26" s="85"/>
    </row>
    <row r="27" spans="1:17" x14ac:dyDescent="0.2">
      <c r="A27" s="11"/>
      <c r="C27" s="12"/>
      <c r="E27" s="20" t="s">
        <v>19</v>
      </c>
      <c r="F27" s="21" t="s">
        <v>11</v>
      </c>
      <c r="G27" s="21" t="s">
        <v>12</v>
      </c>
      <c r="H27" s="22" t="s">
        <v>4</v>
      </c>
      <c r="I27" s="59"/>
      <c r="J27" s="59"/>
      <c r="K27" s="59"/>
      <c r="L27" s="23">
        <f>SUM(L14:L26)</f>
        <v>584692864.13999999</v>
      </c>
      <c r="M27" s="23">
        <f>SUM(M14,M16:M26)</f>
        <v>387894130.42999995</v>
      </c>
      <c r="N27" s="23">
        <f>SUM(N14,N16:N26)</f>
        <v>94703312.429999992</v>
      </c>
      <c r="O27" s="23">
        <f>SUM(O14,O16:O26)</f>
        <v>36940157</v>
      </c>
      <c r="P27" s="86">
        <f>SUM(P14,P16:P26)</f>
        <v>0</v>
      </c>
    </row>
    <row r="28" spans="1:17" x14ac:dyDescent="0.2">
      <c r="A28" s="11"/>
      <c r="C28" s="12"/>
      <c r="E28" s="18"/>
      <c r="F28" s="24"/>
      <c r="G28" s="24"/>
      <c r="H28" s="24"/>
      <c r="I28" s="17"/>
      <c r="J28" s="17"/>
      <c r="K28" s="17"/>
      <c r="L28" s="13"/>
      <c r="M28" s="13"/>
      <c r="N28" s="13"/>
      <c r="O28" s="13"/>
      <c r="P28" s="87"/>
    </row>
    <row r="29" spans="1:17" x14ac:dyDescent="0.2">
      <c r="A29" s="11"/>
      <c r="C29" s="12"/>
      <c r="E29" s="25" t="s">
        <v>20</v>
      </c>
      <c r="F29" s="24"/>
      <c r="G29" s="24"/>
      <c r="H29" s="18"/>
      <c r="I29" s="60"/>
      <c r="J29" s="17"/>
      <c r="K29" s="17"/>
      <c r="L29" s="76"/>
      <c r="M29" s="76"/>
      <c r="N29" s="76"/>
      <c r="O29" s="76"/>
      <c r="P29" s="87"/>
    </row>
    <row r="30" spans="1:17" x14ac:dyDescent="0.2">
      <c r="A30" s="11"/>
      <c r="C30" s="12"/>
      <c r="E30" s="16"/>
      <c r="F30" s="24"/>
      <c r="G30" s="24"/>
      <c r="H30" s="18"/>
      <c r="I30" s="60"/>
      <c r="J30" s="17"/>
      <c r="K30" s="17"/>
      <c r="L30" s="13"/>
      <c r="M30" s="13"/>
      <c r="N30" s="13"/>
      <c r="O30" s="13"/>
      <c r="P30" s="87"/>
    </row>
    <row r="31" spans="1:17" x14ac:dyDescent="0.2">
      <c r="A31" s="11"/>
      <c r="C31" s="12"/>
      <c r="E31" s="16" t="s">
        <v>16</v>
      </c>
      <c r="F31" s="24"/>
      <c r="G31" s="24"/>
      <c r="H31" s="18"/>
      <c r="I31" s="60"/>
      <c r="J31" s="17"/>
      <c r="K31" s="17"/>
      <c r="L31" s="13"/>
      <c r="M31" s="13"/>
      <c r="N31" s="13"/>
      <c r="O31" s="13"/>
      <c r="P31" s="87"/>
    </row>
    <row r="32" spans="1:17" x14ac:dyDescent="0.2">
      <c r="A32" s="74"/>
      <c r="B32" s="94"/>
      <c r="C32" s="12"/>
      <c r="D32" s="12"/>
      <c r="E32"/>
      <c r="F32" s="24"/>
      <c r="G32" s="18"/>
      <c r="H32" s="24"/>
      <c r="I32" s="98"/>
      <c r="J32" s="98"/>
      <c r="K32" s="100"/>
      <c r="L32" s="13"/>
      <c r="M32" s="13"/>
      <c r="N32" s="13"/>
      <c r="O32" s="13"/>
      <c r="P32" s="87"/>
    </row>
    <row r="33" spans="1:17" x14ac:dyDescent="0.2">
      <c r="A33" s="74" t="s">
        <v>41</v>
      </c>
      <c r="B33" s="94">
        <v>6049</v>
      </c>
      <c r="C33" s="12" t="s">
        <v>52</v>
      </c>
      <c r="D33" s="12" t="s">
        <v>53</v>
      </c>
      <c r="E33" s="114" t="s">
        <v>54</v>
      </c>
      <c r="F33" s="24" t="s">
        <v>58</v>
      </c>
      <c r="G33" s="18" t="s">
        <v>55</v>
      </c>
      <c r="H33" s="24" t="s">
        <v>56</v>
      </c>
      <c r="I33" s="98" t="s">
        <v>57</v>
      </c>
      <c r="J33" s="98" t="s">
        <v>66</v>
      </c>
      <c r="K33" s="100"/>
      <c r="L33" s="76">
        <v>-0.04</v>
      </c>
      <c r="M33" s="13"/>
      <c r="N33" s="13"/>
      <c r="O33" s="13"/>
      <c r="P33" s="87"/>
    </row>
    <row r="34" spans="1:17" x14ac:dyDescent="0.2">
      <c r="A34" s="74"/>
      <c r="B34" s="15"/>
      <c r="C34" s="12"/>
      <c r="D34" s="12"/>
      <c r="E34"/>
      <c r="F34" s="24"/>
      <c r="G34" s="18"/>
      <c r="H34" s="24"/>
      <c r="I34" s="98"/>
      <c r="J34" s="98"/>
      <c r="K34" s="100"/>
      <c r="L34" s="13"/>
      <c r="M34" s="13"/>
      <c r="N34" s="13"/>
      <c r="O34" s="13"/>
      <c r="P34" s="87"/>
    </row>
    <row r="35" spans="1:17" x14ac:dyDescent="0.2">
      <c r="A35" s="11"/>
      <c r="B35" s="99"/>
      <c r="C35" s="12"/>
      <c r="D35" s="12"/>
      <c r="E35" s="35"/>
      <c r="F35" s="24"/>
      <c r="G35" s="18"/>
      <c r="H35" s="24"/>
      <c r="I35" s="98"/>
      <c r="J35" s="98"/>
      <c r="K35" s="100"/>
      <c r="L35" s="13"/>
      <c r="M35" s="13"/>
      <c r="N35" s="13"/>
      <c r="O35" s="13"/>
      <c r="P35" s="87"/>
    </row>
    <row r="36" spans="1:17" x14ac:dyDescent="0.2">
      <c r="A36" s="14"/>
      <c r="C36" s="12"/>
      <c r="E36" s="26" t="s">
        <v>21</v>
      </c>
      <c r="F36" s="27"/>
      <c r="G36" s="27"/>
      <c r="H36" s="28"/>
      <c r="I36" s="47"/>
      <c r="J36" s="47"/>
      <c r="K36" s="47"/>
      <c r="L36" s="119">
        <f>SUM(L32:L35)</f>
        <v>-0.04</v>
      </c>
      <c r="M36" s="73">
        <f>SUM(M32:M35)</f>
        <v>0</v>
      </c>
      <c r="N36" s="73">
        <f>SUM(N32:N35)</f>
        <v>0</v>
      </c>
      <c r="O36" s="73">
        <f>SUM(O32:O35)</f>
        <v>0</v>
      </c>
      <c r="P36" s="88" t="e">
        <f>SUM(#REF!)</f>
        <v>#REF!</v>
      </c>
      <c r="Q36" s="29"/>
    </row>
    <row r="37" spans="1:17" x14ac:dyDescent="0.2">
      <c r="A37" s="14"/>
      <c r="C37" s="12"/>
      <c r="E37" s="18"/>
      <c r="F37" s="24"/>
      <c r="G37" s="24"/>
      <c r="H37" s="18"/>
      <c r="I37" s="48"/>
      <c r="J37" s="45"/>
      <c r="K37" s="45"/>
      <c r="L37" s="13"/>
      <c r="M37" s="13"/>
      <c r="N37" s="13"/>
      <c r="O37" s="13"/>
      <c r="P37" s="87"/>
    </row>
    <row r="38" spans="1:17" ht="12" customHeight="1" x14ac:dyDescent="0.2">
      <c r="A38" s="14"/>
      <c r="B38" s="15"/>
      <c r="C38" s="12"/>
      <c r="E38" s="16" t="s">
        <v>2</v>
      </c>
      <c r="F38" s="24"/>
      <c r="G38" s="24"/>
      <c r="H38" s="18"/>
      <c r="I38" s="46"/>
      <c r="J38" s="45"/>
      <c r="K38" s="45"/>
      <c r="L38" s="13" t="s">
        <v>5</v>
      </c>
      <c r="M38" s="13"/>
      <c r="N38" s="13"/>
      <c r="O38" s="13" t="s">
        <v>5</v>
      </c>
      <c r="P38" s="87"/>
    </row>
    <row r="39" spans="1:17" ht="12" customHeight="1" x14ac:dyDescent="0.2">
      <c r="A39" s="14"/>
      <c r="B39" s="15"/>
      <c r="C39" s="12"/>
      <c r="E39" s="16"/>
      <c r="F39" s="24"/>
      <c r="G39" s="24"/>
      <c r="H39" s="18"/>
      <c r="I39" s="46"/>
      <c r="J39" s="45"/>
      <c r="K39" s="45"/>
      <c r="L39" s="13"/>
      <c r="M39" s="13"/>
      <c r="N39" s="13"/>
      <c r="O39" s="13"/>
      <c r="P39" s="87"/>
    </row>
    <row r="40" spans="1:17" ht="12" customHeight="1" x14ac:dyDescent="0.2">
      <c r="A40" s="74"/>
      <c r="B40" s="15"/>
      <c r="C40" s="12"/>
      <c r="D40" s="103"/>
      <c r="E40" s="104" t="s">
        <v>43</v>
      </c>
      <c r="F40" s="101"/>
      <c r="G40" s="101"/>
      <c r="H40" s="102"/>
      <c r="I40" s="65"/>
      <c r="J40" s="126"/>
      <c r="K40" s="45"/>
      <c r="L40" s="13"/>
      <c r="M40" s="13"/>
      <c r="N40" s="13"/>
      <c r="O40" s="13"/>
      <c r="P40" s="87"/>
    </row>
    <row r="41" spans="1:17" ht="12" customHeight="1" x14ac:dyDescent="0.2">
      <c r="A41" s="74"/>
      <c r="B41" s="15"/>
      <c r="C41" s="12"/>
      <c r="D41" s="103"/>
      <c r="E41"/>
      <c r="F41" s="101"/>
      <c r="G41" s="101"/>
      <c r="H41" s="102"/>
      <c r="I41" s="65"/>
      <c r="J41" s="126"/>
      <c r="K41" s="45"/>
      <c r="L41" s="13"/>
      <c r="M41" s="13"/>
      <c r="N41" s="13"/>
      <c r="O41" s="13"/>
      <c r="P41" s="87"/>
    </row>
    <row r="42" spans="1:17" x14ac:dyDescent="0.2">
      <c r="A42" s="14"/>
      <c r="B42" s="15"/>
      <c r="C42" s="35"/>
      <c r="D42" s="68"/>
      <c r="E42" s="66"/>
      <c r="F42" s="67"/>
      <c r="G42"/>
      <c r="H42" s="36"/>
      <c r="I42" s="65"/>
      <c r="J42" s="126"/>
      <c r="K42" s="45"/>
      <c r="L42" s="13"/>
      <c r="M42" s="13"/>
      <c r="N42" s="13"/>
      <c r="O42" s="13"/>
      <c r="P42" s="87"/>
    </row>
    <row r="43" spans="1:17" x14ac:dyDescent="0.2">
      <c r="A43" s="14"/>
      <c r="C43" s="12"/>
      <c r="E43" s="26" t="s">
        <v>22</v>
      </c>
      <c r="F43" s="27"/>
      <c r="G43" s="27"/>
      <c r="H43" s="28"/>
      <c r="I43" s="49"/>
      <c r="J43" s="49"/>
      <c r="K43" s="49"/>
      <c r="L43" s="30">
        <f>SUM(L40:L42)</f>
        <v>0</v>
      </c>
      <c r="M43" s="30">
        <f>SUM(M40:M42)</f>
        <v>0</v>
      </c>
      <c r="N43" s="30">
        <f>SUM(N40:N42)</f>
        <v>0</v>
      </c>
      <c r="O43" s="30">
        <f>SUM(O40:O42)</f>
        <v>0</v>
      </c>
      <c r="P43" s="88">
        <f>SUM(P42:P42)</f>
        <v>0</v>
      </c>
    </row>
    <row r="44" spans="1:17" x14ac:dyDescent="0.2">
      <c r="A44" s="14"/>
      <c r="C44" s="12"/>
      <c r="E44" s="18"/>
      <c r="F44" s="18"/>
      <c r="G44" s="18"/>
      <c r="H44" s="18"/>
      <c r="I44" s="50"/>
      <c r="J44" s="50"/>
      <c r="K44" s="55"/>
      <c r="L44" s="13"/>
      <c r="M44" s="13"/>
      <c r="N44" s="13"/>
      <c r="O44" s="13"/>
      <c r="P44" s="87"/>
    </row>
    <row r="45" spans="1:17" x14ac:dyDescent="0.2">
      <c r="A45" s="14"/>
      <c r="C45" s="12"/>
      <c r="K45" s="42"/>
      <c r="L45" s="13"/>
      <c r="M45" s="13"/>
      <c r="N45" s="13"/>
      <c r="O45" s="13"/>
      <c r="P45" s="87"/>
    </row>
    <row r="46" spans="1:17" ht="30" customHeight="1" x14ac:dyDescent="0.2">
      <c r="A46" s="14"/>
      <c r="C46" s="12"/>
      <c r="E46" s="20" t="s">
        <v>23</v>
      </c>
      <c r="F46" s="31"/>
      <c r="G46" s="31"/>
      <c r="H46" s="31"/>
      <c r="I46" s="51"/>
      <c r="J46" s="51"/>
      <c r="K46" s="44"/>
      <c r="L46" s="118">
        <f>L36+L43</f>
        <v>-0.04</v>
      </c>
      <c r="M46" s="23">
        <f>M36+M43</f>
        <v>0</v>
      </c>
      <c r="N46" s="23">
        <f>N36+N43</f>
        <v>0</v>
      </c>
      <c r="O46" s="23">
        <f>O36+O43</f>
        <v>0</v>
      </c>
      <c r="P46" s="86" t="e">
        <f>P36+P43</f>
        <v>#REF!</v>
      </c>
    </row>
    <row r="47" spans="1:17" x14ac:dyDescent="0.2">
      <c r="A47" s="14"/>
      <c r="C47" s="12"/>
      <c r="I47" s="52"/>
      <c r="K47" s="42"/>
      <c r="L47" s="13"/>
      <c r="M47" s="13"/>
      <c r="N47" s="13"/>
      <c r="O47" s="13"/>
      <c r="P47" s="87"/>
    </row>
    <row r="48" spans="1:17" ht="38.25" x14ac:dyDescent="0.2">
      <c r="A48" s="14"/>
      <c r="C48" s="12"/>
      <c r="E48" s="32" t="s">
        <v>24</v>
      </c>
      <c r="F48" s="93">
        <f>F4</f>
        <v>45961</v>
      </c>
      <c r="G48" s="33"/>
      <c r="H48" s="33"/>
      <c r="I48" s="53"/>
      <c r="J48" s="53"/>
      <c r="K48" s="56"/>
      <c r="L48" s="96">
        <f>-L46+L27</f>
        <v>584692864.17999995</v>
      </c>
      <c r="M48" s="96">
        <f>-M46+M27</f>
        <v>387894130.42999995</v>
      </c>
      <c r="N48" s="96">
        <f>-N46+N27</f>
        <v>94703312.429999992</v>
      </c>
      <c r="O48" s="109">
        <f>-O46+O27</f>
        <v>36940157</v>
      </c>
      <c r="P48" s="89" t="e">
        <f>-P46+P27</f>
        <v>#REF!</v>
      </c>
    </row>
    <row r="49" spans="1:17" ht="14.25" x14ac:dyDescent="0.2">
      <c r="C49" s="12"/>
      <c r="E49" t="s">
        <v>67</v>
      </c>
      <c r="F49" s="91"/>
      <c r="G49" s="91"/>
      <c r="H49" s="91"/>
      <c r="K49" s="7"/>
      <c r="L49" s="16"/>
      <c r="M49" s="16"/>
      <c r="N49" s="16"/>
      <c r="O49" s="121"/>
      <c r="P49" s="87"/>
    </row>
    <row r="50" spans="1:17" ht="14.25" x14ac:dyDescent="0.2">
      <c r="A50" s="99"/>
      <c r="C50" s="12"/>
      <c r="E50" t="s">
        <v>68</v>
      </c>
      <c r="F50" s="91"/>
      <c r="G50" s="91"/>
      <c r="H50" s="91"/>
      <c r="K50" s="7"/>
      <c r="L50" s="16"/>
      <c r="M50" s="16"/>
      <c r="N50" s="16"/>
      <c r="O50" s="121"/>
    </row>
    <row r="51" spans="1:17" x14ac:dyDescent="0.2">
      <c r="A51" s="110"/>
      <c r="B51" s="34"/>
      <c r="C51" s="34"/>
      <c r="D51" s="54"/>
      <c r="E51" s="122"/>
      <c r="F51" s="34"/>
      <c r="G51" s="34"/>
      <c r="H51" s="34"/>
      <c r="I51" s="54"/>
      <c r="J51" s="54"/>
      <c r="K51" s="123"/>
      <c r="L51" s="124"/>
      <c r="M51" s="124"/>
      <c r="N51" s="124"/>
      <c r="O51" s="125"/>
    </row>
    <row r="52" spans="1:17" ht="13.5" thickBot="1" x14ac:dyDescent="0.25">
      <c r="E52" t="s">
        <v>5</v>
      </c>
      <c r="K52" s="71"/>
      <c r="L52" s="72"/>
      <c r="M52" s="72"/>
      <c r="N52" s="72"/>
      <c r="O52" s="72"/>
      <c r="Q52" s="29"/>
    </row>
    <row r="53" spans="1:17" ht="39" thickBot="1" x14ac:dyDescent="0.25">
      <c r="E53" s="77" t="s">
        <v>31</v>
      </c>
      <c r="F53" s="77" t="s">
        <v>44</v>
      </c>
      <c r="G53" s="77" t="s">
        <v>42</v>
      </c>
      <c r="H53" s="77" t="s">
        <v>46</v>
      </c>
      <c r="I53" s="77" t="s">
        <v>32</v>
      </c>
      <c r="J53" s="77" t="s">
        <v>33</v>
      </c>
      <c r="K53" s="77" t="s">
        <v>47</v>
      </c>
      <c r="M53" s="75"/>
      <c r="N53" s="75"/>
      <c r="O53" s="105"/>
      <c r="P53"/>
    </row>
    <row r="54" spans="1:17" ht="13.5" thickBot="1" x14ac:dyDescent="0.25">
      <c r="E54" s="78" t="s">
        <v>34</v>
      </c>
      <c r="F54" s="79">
        <v>10618397.248</v>
      </c>
      <c r="G54" s="79">
        <v>10070365</v>
      </c>
      <c r="H54" s="79">
        <f>F54+G54</f>
        <v>20688762.248</v>
      </c>
      <c r="I54" s="80" t="s">
        <v>35</v>
      </c>
      <c r="J54" s="79">
        <v>0</v>
      </c>
      <c r="K54" s="79">
        <f>H54-J54</f>
        <v>20688762.248</v>
      </c>
      <c r="M54" s="70"/>
      <c r="N54" s="69"/>
      <c r="O54" s="91"/>
      <c r="P54"/>
      <c r="Q54" s="29"/>
    </row>
    <row r="55" spans="1:17" ht="13.5" thickBot="1" x14ac:dyDescent="0.25">
      <c r="E55" s="81" t="s">
        <v>36</v>
      </c>
      <c r="F55" s="81">
        <f>SUM(F54:F54)</f>
        <v>10618397.248</v>
      </c>
      <c r="G55" s="81">
        <f>SUM(G54:G54)</f>
        <v>10070365</v>
      </c>
      <c r="H55" s="81">
        <f>SUM(H54:H54)</f>
        <v>20688762.248</v>
      </c>
      <c r="I55" s="81"/>
      <c r="J55" s="81">
        <f>SUM(J54:J54)</f>
        <v>0</v>
      </c>
      <c r="K55" s="81">
        <f>SUM(K54:K54)</f>
        <v>20688762.248</v>
      </c>
      <c r="O55" s="16"/>
    </row>
    <row r="56" spans="1:17" x14ac:dyDescent="0.2">
      <c r="E56" t="s">
        <v>38</v>
      </c>
    </row>
    <row r="61" spans="1:17" x14ac:dyDescent="0.2">
      <c r="G61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2025-11-18T18:03:00Z</dcterms:modified>
</cp:coreProperties>
</file>