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2106026F-B105-42A8-B3E1-7C999763BEAA}" xr6:coauthVersionLast="47" xr6:coauthVersionMax="47" xr10:uidLastSave="{00000000-0000-0000-0000-000000000000}"/>
  <bookViews>
    <workbookView xWindow="-28920" yWindow="45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SCAG!$A$1:$M$66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9" i="2" l="1"/>
  <c r="L56" i="2" l="1"/>
  <c r="M56" i="2"/>
  <c r="K56" i="2"/>
  <c r="M49" i="2"/>
  <c r="L49" i="2"/>
  <c r="L23" i="2"/>
  <c r="K23" i="2" l="1"/>
  <c r="F13" i="2" l="1"/>
  <c r="F4" i="2"/>
  <c r="J67" i="2"/>
  <c r="G67" i="2"/>
  <c r="F67" i="2"/>
  <c r="H66" i="2"/>
  <c r="K66" i="2" s="1"/>
  <c r="K67" i="2" s="1"/>
  <c r="H67" i="2" l="1"/>
  <c r="N56" i="2" l="1"/>
  <c r="N49" i="2"/>
  <c r="N23" i="2"/>
  <c r="N59" i="2" l="1"/>
  <c r="N61" i="2" s="1"/>
  <c r="L59" i="2" l="1"/>
  <c r="K59" i="2"/>
  <c r="F3" i="2"/>
  <c r="M23" i="2" l="1"/>
  <c r="L61" i="2"/>
  <c r="K61" i="2"/>
  <c r="F61" i="2" l="1"/>
  <c r="M59" i="2"/>
  <c r="M61" i="2" l="1"/>
</calcChain>
</file>

<file path=xl/sharedStrings.xml><?xml version="1.0" encoding="utf-8"?>
<sst xmlns="http://schemas.openxmlformats.org/spreadsheetml/2006/main" count="211" uniqueCount="136">
  <si>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</si>
  <si>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</si>
  <si>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</si>
  <si>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</si>
  <si>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</si>
  <si>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</si>
  <si>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</si>
  <si>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</si>
  <si>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</si>
  <si>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</si>
  <si>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</si>
  <si>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</si>
  <si>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</si>
  <si>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</si>
  <si>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</si>
  <si>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</si>
  <si>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</si>
  <si>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</si>
  <si>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</si>
  <si>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</si>
  <si>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</si>
  <si>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</si>
  <si>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</si>
  <si>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</si>
  <si>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</si>
  <si>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</si>
  <si>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</si>
  <si>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</si>
  <si>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</si>
  <si>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</si>
  <si>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</si>
  <si>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</si>
  <si>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</si>
  <si>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</si>
  <si>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</si>
  <si>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</si>
  <si>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</si>
  <si>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</si>
  <si>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</si>
  <si>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</si>
  <si>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</si>
  <si>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</si>
  <si>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</si>
  <si>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July 31, 2025 Balance</t>
  </si>
  <si>
    <t>Total Beginning
August 2025 Balance</t>
  </si>
  <si>
    <t>August 31, 2025 Balance</t>
  </si>
  <si>
    <t xml:space="preserve">No Transfers/Exchanges </t>
  </si>
  <si>
    <t>Los Angeles</t>
  </si>
  <si>
    <t>08/21/2025</t>
  </si>
  <si>
    <t>CALABASAS</t>
  </si>
  <si>
    <t>CALABASAS ROAD, LAS VIRGENES ROAD</t>
  </si>
  <si>
    <t>ASPHALT RESURFACING / ROAD REHABILITATION</t>
  </si>
  <si>
    <t>Y230</t>
  </si>
  <si>
    <t>STPL-5463(021)</t>
  </si>
  <si>
    <t>51445</t>
  </si>
  <si>
    <t>08/15/2025</t>
  </si>
  <si>
    <t>HAWAIIAN GARDEN</t>
  </si>
  <si>
    <t>STPL-5387(017)</t>
  </si>
  <si>
    <t>NORWALK BLVD: CARSON ST TO 226TH ST, PIONEER BLVD: 221ST TO 226TH ST, JUAN AVE: CARSON ST TO 214TH ST.</t>
  </si>
  <si>
    <t xml:space="preserve">THE PROJECT INCLUDES 2" COLD MILL AND OVERLAY, RESTRIPING, SPEED FEEDBACK </t>
  </si>
  <si>
    <t>LA CO M T A</t>
  </si>
  <si>
    <t>CMLNI-6065(278)</t>
  </si>
  <si>
    <t>LOS ANGELES COUNTY</t>
  </si>
  <si>
    <t xml:space="preserve">MOBILITY WALLETS L.A. COUNTYWIDE. FUND AND DISTRIBUTE 5,000+ WALLETS, PREPAID </t>
  </si>
  <si>
    <t>Y400</t>
  </si>
  <si>
    <t>LOS ANGELES</t>
  </si>
  <si>
    <t>CML-5953(816)</t>
  </si>
  <si>
    <t xml:space="preserve">FORD BOULEVARD TRAFFIC CORRIDOR IMPROVEMENT PROJECT (N-S) 7 INTERSECTIONS: ON FORD BOULEVARD BETWEEN FLORAL DR. AND OLYMPIC </t>
  </si>
  <si>
    <t>SIGNAL SYNCHRONIZATION (TC)</t>
  </si>
  <si>
    <t>CML-5953(817)</t>
  </si>
  <si>
    <t xml:space="preserve">CITY TERRACE DR FROM HICKS AVE TO EASTERN AVE IN UNINCORPORATED LOS ANGELES COUNTY. INSTALL 1.4 MILES OF FIBER OPTIC </t>
  </si>
  <si>
    <t xml:space="preserve">TRAFFIC RELATED-INSTALL NEW COMMUNICATION AND/OR UPGRADE TRAFFIC SIGNAL </t>
  </si>
  <si>
    <t>CMLNI-5953(815)</t>
  </si>
  <si>
    <t xml:space="preserve">LOCATED AT 3 INTERSECTIONS: (1) HAZARD AVENUE AT FAIRMOUNT STREET, (2) STATE UNIVERSITY DRIVE AT CAMPUS, AND (3) MEDFORD </t>
  </si>
  <si>
    <t>INSTALL TRAFFIC SIGNAL CONTROLLER UPGRADES AND APPURTENANT WORK (TC)</t>
  </si>
  <si>
    <t>Z40E</t>
  </si>
  <si>
    <t>08/06/2025</t>
  </si>
  <si>
    <t>STPL-5006(908)</t>
  </si>
  <si>
    <t xml:space="preserve">THIS PROJECT IS IN THE CITY OF LOS ANGELES, IN THE COMMUNITY OF EL SERENO, ALONG EASTERN AVE., BETWEEN HUNTINGTON DR. AND </t>
  </si>
  <si>
    <t xml:space="preserve">THIS PROJECT IS TO IMPLEMENT MOBILITY AND ACCESS IMPROVEMENTS, PEDESTRIAN </t>
  </si>
  <si>
    <t>STPL-CYLA(003)</t>
  </si>
  <si>
    <t xml:space="preserve">LOS ANGELES CITY-WIDE STREETS RE-SURFACING PROJECT, INCLUDING THE CONSTRUCTION OF ADA COMPLIANT RAMPS AND TRUNCATED DOMES AS </t>
  </si>
  <si>
    <t>LOS ANGELES CITY-WIDE RESURFACING PROJECT (TC)</t>
  </si>
  <si>
    <t>WEST COVINA</t>
  </si>
  <si>
    <t>STPL-5259(033)</t>
  </si>
  <si>
    <t>AZUSA AVE FROM BADILLO ST TO VINE AVE</t>
  </si>
  <si>
    <t xml:space="preserve">STREET REHABILITATION PROJECT, WORK CONSISTS OF COLD-MILLING 2" OF EXISTING AC </t>
  </si>
  <si>
    <t>Ventura</t>
  </si>
  <si>
    <t>PORT HUENEME</t>
  </si>
  <si>
    <t>STPL-5302(009)</t>
  </si>
  <si>
    <t>CITY OF PORT HUENEME- REHABILITATION/OVERLAY AT VARIOUS LOCATIONS CITYWIDE</t>
  </si>
  <si>
    <t xml:space="preserve">RESURFACING OF EXISTING HUENEME BEACH PARKING LOTS, A, B AND E AS WELL AS </t>
  </si>
  <si>
    <t>San Bernardino</t>
  </si>
  <si>
    <t>08/18/2025</t>
  </si>
  <si>
    <t>SBD CO T A</t>
  </si>
  <si>
    <t>STPCRALN-6507(055)</t>
  </si>
  <si>
    <t>I-10 CORRIDOR FREIGHT AND MANAGED LANE PROJECT, CONTRACT 2A: E/O I-15 TO SIERRA AVE CONNECT TO THE CONTRACT 1</t>
  </si>
  <si>
    <t>I-10 CORRIDOR CONTRACT 2A:  TO PROVIDE ONE EXPRESS LANE IN EACH DIRECTION</t>
  </si>
  <si>
    <t>08/19/2025</t>
  </si>
  <si>
    <t>STPNRSLN-6507(044)</t>
  </si>
  <si>
    <t xml:space="preserve">I-215 LANDSCAPE BI-COUNTY  PROJECT IS LOCATED ON I-215 BETWEEN THE SAN BERNARDINO COUNTY/RIVERSIDE COUNTY LINE (PM0.0) AND </t>
  </si>
  <si>
    <t>LANDSCAPING</t>
  </si>
  <si>
    <t>66673</t>
  </si>
  <si>
    <t>90541</t>
  </si>
  <si>
    <t>41347</t>
  </si>
  <si>
    <t>Imperial</t>
  </si>
  <si>
    <t>08/07/2025</t>
  </si>
  <si>
    <t>IMPERIAL</t>
  </si>
  <si>
    <t>CML-5134(034)</t>
  </si>
  <si>
    <t>ATEN BOULEVARD BETWEEN MYRTLE ROAD AND OLD SR-86</t>
  </si>
  <si>
    <t>INSTALLING SIDEWALK, CURB AND GUTTER, CROSSWALK AND ADA RAMPS</t>
  </si>
  <si>
    <t>08/14/2025</t>
  </si>
  <si>
    <t>CML-5958(125)</t>
  </si>
  <si>
    <t xml:space="preserve">MAIN STREET IMPROVEMENTS FROM SR 111 TO MEMPHIS AVE (SOUTH SIDE) AND ISIS AVE IMPROVEMENTS FROM MAIN STREET TO THIRD ST IN </t>
  </si>
  <si>
    <t>ROAD REHABILITATION, PEDESTRIAN IMPROVEMENTS, AND BICYCLE IMPROVEMENTS.</t>
  </si>
  <si>
    <t>Z400</t>
  </si>
  <si>
    <t>STPL-5134(035)</t>
  </si>
  <si>
    <t>P STREET REHABILITATION PHASE 2 FROM 1ST STREET TO BARIONI BOULEVARD.</t>
  </si>
  <si>
    <t xml:space="preserve">TYPE III OVERLAY OF THE ROAD ALONG WITH NEW THERMOPLASTIC STRIPING AND MARKERS </t>
  </si>
  <si>
    <t>Z240</t>
  </si>
  <si>
    <t>STPL-5134(036)</t>
  </si>
  <si>
    <t>ATEN BOULEVARD PAVEMENT REHABILITATION PHASE 3 FROM RAILROAD RIGHT-OF-WAY TO CLARK ROAD.</t>
  </si>
  <si>
    <t xml:space="preserve">REHABILITATION OF ATEN BOULEVARD FROM THE EASTERLY RIGHT-OF-WAY OF THE RAILROAD </t>
  </si>
  <si>
    <t>Orange</t>
  </si>
  <si>
    <t>BREA</t>
  </si>
  <si>
    <t>ATPCML-5237(033)</t>
  </si>
  <si>
    <t>UNION PACIFIC RAILROAD PROPERTY BETWEEN BERRY STREET AND BREA CANYON FLOOD CHANNEL (CURRENT TRACKS AT BREA TERMINUS).</t>
  </si>
  <si>
    <t>CONSTRUCTION OF CLASS I PEDESTRIAN AND BIKE PATH</t>
  </si>
  <si>
    <t>SANTA ANA</t>
  </si>
  <si>
    <t>CML-5063(200)</t>
  </si>
  <si>
    <t>WARNER AVE. FROM OAK ST. TO GRAND AVE.</t>
  </si>
  <si>
    <t xml:space="preserve">PROTECTIVE 6' BIKE LANE, RAISED MEDIAN, ROAD NARROWING, SIGNAGE, STRIPING, ADA, </t>
  </si>
  <si>
    <t>Y230/Z230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</si>
  <si>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SANDAG’s $18,500,000 STBGP Urban loan repayment to SCAG was completed on September 3, 2025.</t>
    </r>
  </si>
  <si>
    <t>51554, 75340</t>
  </si>
  <si>
    <t>Repayment for July 8, 2025 LOU between SANDAG and SCAG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</si>
</sst>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15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38" fontId="1" fillId="0" borderId="2" xfId="0" applyFont="1" applyBorder="1" applyAlignment="1">
      <alignment horizontal="center" wrapText="1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38" fontId="0" fillId="0" borderId="2" xfId="0" applyBorder="1" applyAlignment="1">
      <alignment horizontal="center"/>
    </xf>
    <xf numFmtId="1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3" xfId="0" applyFont="1" applyBorder="1"/>
    <xf numFmtId="38" fontId="1" fillId="0" borderId="0" xfId="0" applyFont="1" applyAlignment="1">
      <alignment horizontal="left"/>
    </xf>
    <xf numFmtId="49" fontId="3" fillId="0" borderId="11" xfId="0" applyNumberFormat="1" applyFont="1" applyBorder="1" applyAlignment="1">
      <alignment horizontal="left"/>
    </xf>
    <xf numFmtId="38" fontId="3" fillId="0" borderId="3" xfId="0" applyFont="1" applyBorder="1" applyAlignment="1">
      <alignment horizontal="left"/>
    </xf>
    <xf numFmtId="38" fontId="0" fillId="0" borderId="3" xfId="0" applyBorder="1"/>
    <xf numFmtId="38" fontId="2" fillId="0" borderId="3" xfId="0" applyFont="1" applyBorder="1"/>
    <xf numFmtId="38" fontId="2" fillId="0" borderId="4" xfId="0" applyFont="1" applyBorder="1"/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3"/>
  <sheetViews>
    <sheetView tabSelected="1" showOutlineSymbols="0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2.42578125" style="1" bestFit="1" customWidth="1"/>
    <col min="11" max="11" width="17" style="1" customWidth="1" collapsed="1"/>
    <col min="12" max="12" width="17.5703125" style="1" bestFit="1" customWidth="1"/>
    <col min="13" max="13" width="16.42578125" style="1" bestFit="1" customWidth="1" collapsed="1"/>
    <col min="14" max="14" width="12.85546875" style="1" hidden="1" customWidth="1"/>
    <col min="15" max="15" width="15" style="1" bestFit="1" customWidth="1"/>
    <col min="16" max="16" width="11.7109375" style="1" bestFit="1" customWidth="1"/>
    <col min="17" max="16384" width="8.85546875" style="1"/>
  </cols>
  <sheetData>
    <row r="1" spans="1:15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</row>
    <row r="2" spans="1:15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</row>
    <row r="3" spans="1:15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</row>
    <row r="4" spans="1:15" x14ac:dyDescent="0.2">
      <c r="A4" s="61"/>
      <c r="B4" s="61"/>
      <c r="C4" s="61"/>
      <c r="D4" s="61"/>
      <c r="E4" s="61"/>
      <c r="F4" s="93">
        <f>[1]Template!$A$4</f>
        <v>45900</v>
      </c>
      <c r="G4" s="61" t="s">
        <v>5</v>
      </c>
      <c r="H4" s="61"/>
      <c r="I4" s="61"/>
      <c r="J4" s="61"/>
      <c r="K4" s="61"/>
      <c r="L4" s="61"/>
      <c r="M4" s="61"/>
    </row>
    <row r="6" spans="1:15" ht="13.5" thickBot="1" x14ac:dyDescent="0.25"/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6"/>
      <c r="L7" s="62"/>
      <c r="M7" s="6"/>
      <c r="N7" s="83"/>
    </row>
    <row r="8" spans="1:15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27</v>
      </c>
      <c r="K8" s="63"/>
      <c r="L8" s="64" t="s">
        <v>28</v>
      </c>
      <c r="M8" s="91" t="s">
        <v>29</v>
      </c>
      <c r="N8" s="84"/>
    </row>
    <row r="9" spans="1:15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 t="s">
        <v>13</v>
      </c>
      <c r="K9" s="41" t="s">
        <v>14</v>
      </c>
      <c r="L9" s="41" t="s">
        <v>25</v>
      </c>
      <c r="M9" s="41" t="s">
        <v>26</v>
      </c>
      <c r="N9" s="85" t="s">
        <v>37</v>
      </c>
    </row>
    <row r="10" spans="1:15" x14ac:dyDescent="0.2">
      <c r="A10" s="11"/>
      <c r="C10" s="12"/>
      <c r="H10" s="13"/>
      <c r="I10" s="42"/>
      <c r="J10" s="42"/>
      <c r="K10" s="13"/>
      <c r="L10" s="13"/>
      <c r="M10" s="13"/>
      <c r="N10" s="86"/>
    </row>
    <row r="11" spans="1:15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13"/>
      <c r="L11" s="13"/>
      <c r="M11" s="13"/>
      <c r="N11" s="86"/>
    </row>
    <row r="12" spans="1:15" x14ac:dyDescent="0.2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13"/>
      <c r="L12" s="13"/>
      <c r="M12" s="13"/>
      <c r="N12" s="86"/>
      <c r="O12" s="29"/>
    </row>
    <row r="13" spans="1:15" x14ac:dyDescent="0.2">
      <c r="A13" s="96">
        <v>11</v>
      </c>
      <c r="B13" s="15">
        <v>6049</v>
      </c>
      <c r="C13" s="15"/>
      <c r="E13" s="16" t="s">
        <v>18</v>
      </c>
      <c r="F13" s="93">
        <f>[1]Template!$F$12</f>
        <v>45869</v>
      </c>
      <c r="G13" s="15"/>
      <c r="H13" s="17"/>
      <c r="I13" s="42"/>
      <c r="J13" s="42"/>
      <c r="K13" s="13"/>
      <c r="L13" s="13"/>
      <c r="M13" s="13"/>
      <c r="N13" s="86"/>
    </row>
    <row r="14" spans="1:15" x14ac:dyDescent="0.2">
      <c r="A14" s="74" t="s">
        <v>41</v>
      </c>
      <c r="B14" s="95">
        <v>6049</v>
      </c>
      <c r="C14" s="15"/>
      <c r="E14" s="1" t="s">
        <v>15</v>
      </c>
      <c r="F14" s="16"/>
      <c r="G14" s="18"/>
      <c r="H14" s="19"/>
      <c r="I14" s="42"/>
      <c r="J14" s="42"/>
      <c r="K14" s="13">
        <v>281893171.13999999</v>
      </c>
      <c r="L14" s="13">
        <v>122667602.42999998</v>
      </c>
      <c r="M14" s="13">
        <v>71597175.429999992</v>
      </c>
      <c r="N14" s="86">
        <v>0</v>
      </c>
      <c r="O14" s="29"/>
    </row>
    <row r="15" spans="1:15" x14ac:dyDescent="0.2">
      <c r="A15" s="14"/>
      <c r="B15" s="18"/>
      <c r="C15" s="15"/>
      <c r="F15" s="16"/>
      <c r="G15" s="18"/>
      <c r="H15" s="19"/>
      <c r="I15" s="42"/>
      <c r="J15" s="42"/>
      <c r="K15" s="13"/>
      <c r="L15" s="13"/>
      <c r="M15" s="13"/>
      <c r="N15" s="86"/>
    </row>
    <row r="16" spans="1:15" x14ac:dyDescent="0.2">
      <c r="A16" s="14"/>
      <c r="B16" s="18"/>
      <c r="C16" s="15"/>
      <c r="E16" s="16" t="s">
        <v>39</v>
      </c>
      <c r="H16" s="13"/>
      <c r="I16" s="43"/>
      <c r="J16" s="42"/>
      <c r="K16" s="13"/>
      <c r="L16" s="13"/>
      <c r="M16" s="13"/>
      <c r="N16" s="86"/>
      <c r="O16" s="29"/>
    </row>
    <row r="17" spans="1:15" x14ac:dyDescent="0.2">
      <c r="A17" s="14"/>
      <c r="B17" s="18"/>
      <c r="C17" s="15"/>
      <c r="E17" t="s">
        <v>135</v>
      </c>
      <c r="H17" s="13"/>
      <c r="I17" s="102" t="s">
        <v>132</v>
      </c>
      <c r="J17" s="102" t="s">
        <v>134</v>
      </c>
      <c r="K17" s="13"/>
      <c r="L17" s="13">
        <v>18500000</v>
      </c>
      <c r="M17" s="13"/>
      <c r="N17" s="86"/>
      <c r="O17" s="29"/>
    </row>
    <row r="18" spans="1:15" x14ac:dyDescent="0.2">
      <c r="A18" s="14"/>
      <c r="B18" s="18"/>
      <c r="C18" s="15"/>
      <c r="E18" s="98"/>
      <c r="H18" s="13"/>
      <c r="I18" s="102"/>
      <c r="J18" s="42"/>
      <c r="K18" s="13"/>
      <c r="L18" s="13"/>
      <c r="M18" s="13"/>
      <c r="N18" s="86"/>
      <c r="O18" s="29"/>
    </row>
    <row r="19" spans="1:15" x14ac:dyDescent="0.2">
      <c r="A19" s="14"/>
      <c r="B19" s="18"/>
      <c r="C19" s="15"/>
      <c r="E19" s="98"/>
      <c r="H19" s="13"/>
      <c r="I19" s="42"/>
      <c r="J19" s="42"/>
      <c r="K19" s="13"/>
      <c r="L19" s="13"/>
      <c r="M19" s="13"/>
      <c r="N19" s="86"/>
      <c r="O19" s="29"/>
    </row>
    <row r="20" spans="1:15" x14ac:dyDescent="0.2">
      <c r="A20" s="14"/>
      <c r="B20" s="18"/>
      <c r="C20" s="15"/>
      <c r="E20"/>
      <c r="H20" s="13"/>
      <c r="I20" s="42"/>
      <c r="J20" s="42"/>
      <c r="K20" s="13"/>
      <c r="L20" s="13"/>
      <c r="M20" s="13"/>
      <c r="N20" s="86"/>
      <c r="O20" s="29"/>
    </row>
    <row r="21" spans="1:15" ht="12.75" customHeight="1" x14ac:dyDescent="0.2">
      <c r="A21" s="14"/>
      <c r="B21" s="18"/>
      <c r="C21" s="18"/>
      <c r="D21" s="57"/>
      <c r="E21" s="92"/>
      <c r="F21" s="16"/>
      <c r="G21" s="18"/>
      <c r="H21" s="19"/>
      <c r="I21" s="75"/>
      <c r="J21" s="45"/>
      <c r="K21" s="13"/>
      <c r="L21" s="13"/>
      <c r="M21" s="13"/>
      <c r="N21" s="86"/>
    </row>
    <row r="22" spans="1:15" x14ac:dyDescent="0.2">
      <c r="A22" s="14"/>
      <c r="B22" s="18"/>
      <c r="C22" s="18"/>
      <c r="D22" s="57"/>
      <c r="F22" s="16"/>
      <c r="G22" s="18"/>
      <c r="H22" s="19"/>
      <c r="I22" s="58"/>
      <c r="J22" s="58"/>
      <c r="K22" s="13"/>
      <c r="L22" s="13"/>
      <c r="M22" s="13"/>
      <c r="N22" s="86"/>
    </row>
    <row r="23" spans="1:15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23">
        <f>SUM(K14:K22)</f>
        <v>281893171.13999999</v>
      </c>
      <c r="L23" s="23">
        <f>SUM(L14,L16:L22)</f>
        <v>141167602.42999998</v>
      </c>
      <c r="M23" s="23">
        <f>SUM(M14,M16:M22)</f>
        <v>71597175.429999992</v>
      </c>
      <c r="N23" s="87">
        <f>SUM(N14,N16:N22)</f>
        <v>0</v>
      </c>
    </row>
    <row r="24" spans="1:15" x14ac:dyDescent="0.2">
      <c r="A24" s="11"/>
      <c r="C24" s="12"/>
      <c r="E24" s="18"/>
      <c r="F24" s="24"/>
      <c r="G24" s="24"/>
      <c r="H24" s="24"/>
      <c r="I24" s="17"/>
      <c r="J24" s="17"/>
      <c r="K24" s="13"/>
      <c r="L24" s="13"/>
      <c r="M24" s="13"/>
      <c r="N24" s="88"/>
    </row>
    <row r="25" spans="1:15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77"/>
      <c r="L25" s="77"/>
      <c r="M25" s="77"/>
      <c r="N25" s="88"/>
    </row>
    <row r="26" spans="1:15" x14ac:dyDescent="0.2">
      <c r="A26" s="11"/>
      <c r="C26" s="12"/>
      <c r="E26" s="16"/>
      <c r="F26" s="24"/>
      <c r="G26" s="24"/>
      <c r="H26" s="18"/>
      <c r="I26" s="60"/>
      <c r="J26" s="17"/>
      <c r="K26" s="13"/>
      <c r="L26" s="13"/>
      <c r="M26" s="13"/>
      <c r="N26" s="88"/>
    </row>
    <row r="27" spans="1:15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3"/>
      <c r="L27" s="13"/>
      <c r="M27" s="13"/>
      <c r="N27" s="88"/>
    </row>
    <row r="28" spans="1:15" x14ac:dyDescent="0.2">
      <c r="A28" s="74"/>
      <c r="B28" s="95"/>
      <c r="C28" s="12"/>
      <c r="D28" s="12"/>
      <c r="E28"/>
      <c r="F28" s="24"/>
      <c r="G28" s="18"/>
      <c r="H28" s="24"/>
      <c r="I28" s="99"/>
      <c r="J28" s="101"/>
      <c r="K28" s="13"/>
      <c r="L28" s="13"/>
      <c r="M28" s="13"/>
      <c r="N28" s="88"/>
    </row>
    <row r="29" spans="1:15" x14ac:dyDescent="0.2">
      <c r="A29" s="74" t="s">
        <v>6</v>
      </c>
      <c r="B29" s="15">
        <v>6049</v>
      </c>
      <c r="C29" s="12" t="s">
        <v>47</v>
      </c>
      <c r="D29" s="12" t="s">
        <v>48</v>
      </c>
      <c r="E29" t="s">
        <v>49</v>
      </c>
      <c r="F29" s="24" t="s">
        <v>53</v>
      </c>
      <c r="G29" s="18" t="s">
        <v>50</v>
      </c>
      <c r="H29" s="24" t="s">
        <v>51</v>
      </c>
      <c r="I29" s="99" t="s">
        <v>52</v>
      </c>
      <c r="J29" s="101" t="s">
        <v>54</v>
      </c>
      <c r="K29" s="13"/>
      <c r="L29" s="13">
        <v>137000</v>
      </c>
      <c r="M29" s="13"/>
      <c r="N29" s="88"/>
    </row>
    <row r="30" spans="1:15" x14ac:dyDescent="0.2">
      <c r="A30" s="74" t="s">
        <v>6</v>
      </c>
      <c r="B30" s="15">
        <v>6049</v>
      </c>
      <c r="C30" s="12" t="s">
        <v>47</v>
      </c>
      <c r="D30" s="12" t="s">
        <v>55</v>
      </c>
      <c r="E30" t="s">
        <v>56</v>
      </c>
      <c r="F30" s="24" t="s">
        <v>57</v>
      </c>
      <c r="G30" s="18" t="s">
        <v>58</v>
      </c>
      <c r="H30" s="24" t="s">
        <v>59</v>
      </c>
      <c r="I30" s="99" t="s">
        <v>52</v>
      </c>
      <c r="J30" s="101" t="s">
        <v>54</v>
      </c>
      <c r="K30" s="13"/>
      <c r="L30" s="13">
        <v>1500000</v>
      </c>
      <c r="M30" s="13"/>
      <c r="N30" s="88"/>
    </row>
    <row r="31" spans="1:15" x14ac:dyDescent="0.2">
      <c r="A31" s="74" t="s">
        <v>6</v>
      </c>
      <c r="B31" s="15">
        <v>6049</v>
      </c>
      <c r="C31" s="12" t="s">
        <v>47</v>
      </c>
      <c r="D31" s="12" t="s">
        <v>55</v>
      </c>
      <c r="E31" t="s">
        <v>60</v>
      </c>
      <c r="F31" s="24" t="s">
        <v>61</v>
      </c>
      <c r="G31" s="18" t="s">
        <v>62</v>
      </c>
      <c r="H31" s="24" t="s">
        <v>63</v>
      </c>
      <c r="I31" s="99" t="s">
        <v>64</v>
      </c>
      <c r="J31" s="101"/>
      <c r="K31" s="13">
        <v>10000000</v>
      </c>
      <c r="L31" s="13"/>
      <c r="M31" s="13"/>
      <c r="N31" s="88"/>
    </row>
    <row r="32" spans="1:15" x14ac:dyDescent="0.2">
      <c r="A32" s="74" t="s">
        <v>6</v>
      </c>
      <c r="B32" s="15">
        <v>6049</v>
      </c>
      <c r="C32" s="12" t="s">
        <v>47</v>
      </c>
      <c r="D32" s="12" t="s">
        <v>55</v>
      </c>
      <c r="E32" t="s">
        <v>65</v>
      </c>
      <c r="F32" s="24" t="s">
        <v>66</v>
      </c>
      <c r="G32" s="18" t="s">
        <v>67</v>
      </c>
      <c r="H32" s="24" t="s">
        <v>68</v>
      </c>
      <c r="I32" s="99" t="s">
        <v>64</v>
      </c>
      <c r="J32" s="101"/>
      <c r="K32" s="13">
        <v>438000</v>
      </c>
      <c r="L32" s="13"/>
      <c r="M32" s="13"/>
      <c r="N32" s="88"/>
    </row>
    <row r="33" spans="1:14" x14ac:dyDescent="0.2">
      <c r="A33" s="74" t="s">
        <v>6</v>
      </c>
      <c r="B33" s="15">
        <v>6049</v>
      </c>
      <c r="C33" s="12" t="s">
        <v>47</v>
      </c>
      <c r="D33" s="12" t="s">
        <v>55</v>
      </c>
      <c r="E33" t="s">
        <v>65</v>
      </c>
      <c r="F33" s="24" t="s">
        <v>69</v>
      </c>
      <c r="G33" s="18" t="s">
        <v>70</v>
      </c>
      <c r="H33" s="24" t="s">
        <v>71</v>
      </c>
      <c r="I33" s="99" t="s">
        <v>64</v>
      </c>
      <c r="J33" s="101"/>
      <c r="K33" s="13">
        <v>209000</v>
      </c>
      <c r="L33" s="13"/>
      <c r="M33" s="13"/>
      <c r="N33" s="88"/>
    </row>
    <row r="34" spans="1:14" x14ac:dyDescent="0.2">
      <c r="A34" s="74" t="s">
        <v>6</v>
      </c>
      <c r="B34" s="15">
        <v>6049</v>
      </c>
      <c r="C34" s="12" t="s">
        <v>47</v>
      </c>
      <c r="D34" s="12" t="s">
        <v>55</v>
      </c>
      <c r="E34" t="s">
        <v>65</v>
      </c>
      <c r="F34" s="24" t="s">
        <v>72</v>
      </c>
      <c r="G34" s="18" t="s">
        <v>73</v>
      </c>
      <c r="H34" s="24" t="s">
        <v>74</v>
      </c>
      <c r="I34" s="99" t="s">
        <v>75</v>
      </c>
      <c r="J34" s="101"/>
      <c r="K34" s="13">
        <v>90000</v>
      </c>
      <c r="L34" s="13"/>
      <c r="M34" s="13"/>
      <c r="N34" s="88"/>
    </row>
    <row r="35" spans="1:14" x14ac:dyDescent="0.2">
      <c r="A35" s="74" t="s">
        <v>6</v>
      </c>
      <c r="B35" s="15">
        <v>6049</v>
      </c>
      <c r="C35" s="12" t="s">
        <v>47</v>
      </c>
      <c r="D35" s="12" t="s">
        <v>76</v>
      </c>
      <c r="E35" t="s">
        <v>65</v>
      </c>
      <c r="F35" s="24" t="s">
        <v>77</v>
      </c>
      <c r="G35" s="18" t="s">
        <v>78</v>
      </c>
      <c r="H35" s="24" t="s">
        <v>79</v>
      </c>
      <c r="I35" s="99" t="s">
        <v>52</v>
      </c>
      <c r="J35" s="101" t="s">
        <v>54</v>
      </c>
      <c r="K35" s="13"/>
      <c r="L35" s="13">
        <v>900000</v>
      </c>
      <c r="M35" s="13"/>
      <c r="N35" s="88"/>
    </row>
    <row r="36" spans="1:14" x14ac:dyDescent="0.2">
      <c r="A36" s="74" t="s">
        <v>6</v>
      </c>
      <c r="B36" s="15">
        <v>6049</v>
      </c>
      <c r="C36" s="12" t="s">
        <v>47</v>
      </c>
      <c r="D36" s="12" t="s">
        <v>76</v>
      </c>
      <c r="E36" t="s">
        <v>65</v>
      </c>
      <c r="F36" s="24" t="s">
        <v>80</v>
      </c>
      <c r="G36" s="18" t="s">
        <v>81</v>
      </c>
      <c r="H36" s="24" t="s">
        <v>82</v>
      </c>
      <c r="I36" s="99" t="s">
        <v>52</v>
      </c>
      <c r="J36" s="101" t="s">
        <v>54</v>
      </c>
      <c r="K36" s="13"/>
      <c r="L36" s="13">
        <v>9388000</v>
      </c>
      <c r="M36" s="13"/>
      <c r="N36" s="88"/>
    </row>
    <row r="37" spans="1:14" x14ac:dyDescent="0.2">
      <c r="A37" s="74" t="s">
        <v>6</v>
      </c>
      <c r="B37" s="15">
        <v>6049</v>
      </c>
      <c r="C37" s="12" t="s">
        <v>47</v>
      </c>
      <c r="D37" s="12" t="s">
        <v>76</v>
      </c>
      <c r="E37" t="s">
        <v>83</v>
      </c>
      <c r="F37" s="24" t="s">
        <v>84</v>
      </c>
      <c r="G37" s="18" t="s">
        <v>85</v>
      </c>
      <c r="H37" s="24" t="s">
        <v>86</v>
      </c>
      <c r="I37" s="99" t="s">
        <v>52</v>
      </c>
      <c r="J37" s="101" t="s">
        <v>54</v>
      </c>
      <c r="K37" s="13"/>
      <c r="L37" s="13">
        <v>2624000</v>
      </c>
      <c r="M37" s="13"/>
      <c r="N37" s="88"/>
    </row>
    <row r="38" spans="1:14" x14ac:dyDescent="0.2">
      <c r="A38" s="74" t="s">
        <v>6</v>
      </c>
      <c r="B38" s="15">
        <v>6049</v>
      </c>
      <c r="C38" s="12" t="s">
        <v>87</v>
      </c>
      <c r="D38" s="12" t="s">
        <v>55</v>
      </c>
      <c r="E38" t="s">
        <v>88</v>
      </c>
      <c r="F38" s="24" t="s">
        <v>89</v>
      </c>
      <c r="G38" s="18" t="s">
        <v>90</v>
      </c>
      <c r="H38" s="24" t="s">
        <v>91</v>
      </c>
      <c r="I38" s="99" t="s">
        <v>52</v>
      </c>
      <c r="J38" s="101" t="s">
        <v>102</v>
      </c>
      <c r="K38" s="13"/>
      <c r="L38" s="13">
        <v>200000</v>
      </c>
      <c r="M38" s="13"/>
      <c r="N38" s="88"/>
    </row>
    <row r="39" spans="1:14" x14ac:dyDescent="0.2">
      <c r="A39" s="74" t="s">
        <v>40</v>
      </c>
      <c r="B39" s="15">
        <v>6049</v>
      </c>
      <c r="C39" s="12" t="s">
        <v>92</v>
      </c>
      <c r="D39" s="12" t="s">
        <v>93</v>
      </c>
      <c r="E39" t="s">
        <v>94</v>
      </c>
      <c r="F39" s="24" t="s">
        <v>95</v>
      </c>
      <c r="G39" s="18" t="s">
        <v>96</v>
      </c>
      <c r="H39" s="24" t="s">
        <v>97</v>
      </c>
      <c r="I39" s="99" t="s">
        <v>52</v>
      </c>
      <c r="J39" s="101" t="s">
        <v>103</v>
      </c>
      <c r="K39" s="13"/>
      <c r="L39" s="13">
        <v>2000000</v>
      </c>
      <c r="M39" s="13"/>
      <c r="N39" s="88"/>
    </row>
    <row r="40" spans="1:14" x14ac:dyDescent="0.2">
      <c r="A40" s="74" t="s">
        <v>40</v>
      </c>
      <c r="B40" s="15">
        <v>6049</v>
      </c>
      <c r="C40" s="12" t="s">
        <v>92</v>
      </c>
      <c r="D40" s="12" t="s">
        <v>93</v>
      </c>
      <c r="E40" t="s">
        <v>94</v>
      </c>
      <c r="F40" s="24" t="s">
        <v>95</v>
      </c>
      <c r="G40" s="18" t="s">
        <v>96</v>
      </c>
      <c r="H40" s="24" t="s">
        <v>97</v>
      </c>
      <c r="I40" s="99" t="s">
        <v>64</v>
      </c>
      <c r="J40" s="101"/>
      <c r="K40" s="13">
        <v>7000000</v>
      </c>
      <c r="L40" s="13"/>
      <c r="M40" s="13"/>
      <c r="N40" s="88"/>
    </row>
    <row r="41" spans="1:14" x14ac:dyDescent="0.2">
      <c r="A41" s="74" t="s">
        <v>40</v>
      </c>
      <c r="B41" s="15">
        <v>6049</v>
      </c>
      <c r="C41" s="12" t="s">
        <v>92</v>
      </c>
      <c r="D41" s="12" t="s">
        <v>98</v>
      </c>
      <c r="E41" t="s">
        <v>94</v>
      </c>
      <c r="F41" s="24" t="s">
        <v>99</v>
      </c>
      <c r="G41" s="18" t="s">
        <v>100</v>
      </c>
      <c r="H41" s="24" t="s">
        <v>101</v>
      </c>
      <c r="I41" s="99" t="s">
        <v>52</v>
      </c>
      <c r="J41" s="101" t="s">
        <v>104</v>
      </c>
      <c r="K41" s="13"/>
      <c r="L41" s="13">
        <v>6717000</v>
      </c>
      <c r="M41" s="13"/>
      <c r="N41" s="88"/>
    </row>
    <row r="42" spans="1:14" x14ac:dyDescent="0.2">
      <c r="A42" s="96">
        <v>11</v>
      </c>
      <c r="B42" s="15">
        <v>6049</v>
      </c>
      <c r="C42" s="12" t="s">
        <v>105</v>
      </c>
      <c r="D42" s="12" t="s">
        <v>106</v>
      </c>
      <c r="E42" t="s">
        <v>107</v>
      </c>
      <c r="F42" s="24" t="s">
        <v>108</v>
      </c>
      <c r="G42" s="18" t="s">
        <v>109</v>
      </c>
      <c r="H42" s="24" t="s">
        <v>110</v>
      </c>
      <c r="I42" s="99" t="s">
        <v>64</v>
      </c>
      <c r="J42" s="101"/>
      <c r="K42" s="13">
        <v>112000</v>
      </c>
      <c r="L42" s="13"/>
      <c r="M42" s="13"/>
      <c r="N42" s="88"/>
    </row>
    <row r="43" spans="1:14" x14ac:dyDescent="0.2">
      <c r="A43" s="96">
        <v>11</v>
      </c>
      <c r="B43" s="15">
        <v>6049</v>
      </c>
      <c r="C43" s="12" t="s">
        <v>105</v>
      </c>
      <c r="D43" s="12" t="s">
        <v>111</v>
      </c>
      <c r="E43" t="s">
        <v>107</v>
      </c>
      <c r="F43" s="24" t="s">
        <v>112</v>
      </c>
      <c r="G43" s="18" t="s">
        <v>113</v>
      </c>
      <c r="H43" s="24" t="s">
        <v>114</v>
      </c>
      <c r="I43" s="99" t="s">
        <v>115</v>
      </c>
      <c r="J43" s="101"/>
      <c r="K43" s="13">
        <v>1163000</v>
      </c>
      <c r="L43" s="13"/>
      <c r="M43" s="13"/>
      <c r="N43" s="88"/>
    </row>
    <row r="44" spans="1:14" x14ac:dyDescent="0.2">
      <c r="A44" s="96">
        <v>11</v>
      </c>
      <c r="B44" s="15">
        <v>6049</v>
      </c>
      <c r="C44" s="12" t="s">
        <v>105</v>
      </c>
      <c r="D44" s="12" t="s">
        <v>106</v>
      </c>
      <c r="E44" t="s">
        <v>107</v>
      </c>
      <c r="F44" s="24" t="s">
        <v>116</v>
      </c>
      <c r="G44" s="18" t="s">
        <v>117</v>
      </c>
      <c r="H44" s="24" t="s">
        <v>118</v>
      </c>
      <c r="I44" s="99" t="s">
        <v>119</v>
      </c>
      <c r="J44" s="101"/>
      <c r="K44" s="13"/>
      <c r="L44" s="13"/>
      <c r="M44" s="13">
        <v>518000</v>
      </c>
      <c r="N44" s="88"/>
    </row>
    <row r="45" spans="1:14" x14ac:dyDescent="0.2">
      <c r="A45" s="96">
        <v>11</v>
      </c>
      <c r="B45" s="15">
        <v>6049</v>
      </c>
      <c r="C45" s="12" t="s">
        <v>105</v>
      </c>
      <c r="D45" s="12" t="s">
        <v>106</v>
      </c>
      <c r="E45" t="s">
        <v>107</v>
      </c>
      <c r="F45" s="24" t="s">
        <v>120</v>
      </c>
      <c r="G45" s="18" t="s">
        <v>121</v>
      </c>
      <c r="H45" s="24" t="s">
        <v>122</v>
      </c>
      <c r="I45" s="99" t="s">
        <v>119</v>
      </c>
      <c r="J45" s="101"/>
      <c r="K45" s="13"/>
      <c r="L45" s="13"/>
      <c r="M45" s="13">
        <v>260000</v>
      </c>
      <c r="N45" s="88"/>
    </row>
    <row r="46" spans="1:14" x14ac:dyDescent="0.2">
      <c r="A46" s="74" t="s">
        <v>41</v>
      </c>
      <c r="B46" s="95">
        <v>6049</v>
      </c>
      <c r="C46" s="12" t="s">
        <v>123</v>
      </c>
      <c r="D46" s="12" t="s">
        <v>48</v>
      </c>
      <c r="E46" s="109" t="s">
        <v>124</v>
      </c>
      <c r="F46" s="24" t="s">
        <v>125</v>
      </c>
      <c r="G46" s="18" t="s">
        <v>126</v>
      </c>
      <c r="H46" s="24" t="s">
        <v>127</v>
      </c>
      <c r="I46" s="99" t="s">
        <v>64</v>
      </c>
      <c r="J46" s="103"/>
      <c r="K46" s="13">
        <v>3592000</v>
      </c>
      <c r="L46" s="13"/>
      <c r="M46" s="13"/>
      <c r="N46" s="88"/>
    </row>
    <row r="47" spans="1:14" x14ac:dyDescent="0.2">
      <c r="A47" s="74" t="s">
        <v>41</v>
      </c>
      <c r="B47" s="95">
        <v>6049</v>
      </c>
      <c r="C47" s="12" t="s">
        <v>123</v>
      </c>
      <c r="D47" s="12" t="s">
        <v>48</v>
      </c>
      <c r="E47" s="35" t="s">
        <v>128</v>
      </c>
      <c r="F47" s="24" t="s">
        <v>129</v>
      </c>
      <c r="G47" s="18" t="s">
        <v>130</v>
      </c>
      <c r="H47" s="24" t="s">
        <v>131</v>
      </c>
      <c r="I47" s="99" t="s">
        <v>64</v>
      </c>
      <c r="J47" s="103"/>
      <c r="K47" s="13">
        <v>1022000</v>
      </c>
      <c r="L47" s="13"/>
      <c r="M47" s="13"/>
      <c r="N47" s="88"/>
    </row>
    <row r="48" spans="1:14" x14ac:dyDescent="0.2">
      <c r="A48" s="11"/>
      <c r="B48" s="100"/>
      <c r="C48" s="12"/>
      <c r="D48" s="12"/>
      <c r="E48" s="35"/>
      <c r="F48" s="24"/>
      <c r="G48" s="18"/>
      <c r="H48" s="24"/>
      <c r="I48" s="99"/>
      <c r="J48" s="101"/>
      <c r="K48" s="13"/>
      <c r="L48" s="13"/>
      <c r="M48" s="13"/>
      <c r="N48" s="88"/>
    </row>
    <row r="49" spans="1:15" x14ac:dyDescent="0.2">
      <c r="A49" s="14"/>
      <c r="C49" s="12"/>
      <c r="E49" s="26" t="s">
        <v>21</v>
      </c>
      <c r="F49" s="27"/>
      <c r="G49" s="27"/>
      <c r="H49" s="28"/>
      <c r="I49" s="47"/>
      <c r="J49" s="47"/>
      <c r="K49" s="73">
        <f>SUM(K28:K48)</f>
        <v>23626000</v>
      </c>
      <c r="L49" s="73">
        <f>SUM(L28:L48)</f>
        <v>23466000</v>
      </c>
      <c r="M49" s="73">
        <f>SUM(M28:N48)</f>
        <v>778000</v>
      </c>
      <c r="N49" s="89" t="e">
        <f>SUM(#REF!)</f>
        <v>#REF!</v>
      </c>
      <c r="O49" s="29"/>
    </row>
    <row r="50" spans="1:15" x14ac:dyDescent="0.2">
      <c r="A50" s="14"/>
      <c r="C50" s="12"/>
      <c r="E50" s="18"/>
      <c r="F50" s="24"/>
      <c r="G50" s="24"/>
      <c r="H50" s="18"/>
      <c r="I50" s="48"/>
      <c r="J50" s="45"/>
      <c r="K50" s="13"/>
      <c r="L50" s="13"/>
      <c r="M50" s="13"/>
      <c r="N50" s="88"/>
    </row>
    <row r="51" spans="1:15" ht="12" customHeight="1" x14ac:dyDescent="0.2">
      <c r="A51" s="14"/>
      <c r="B51" s="15"/>
      <c r="C51" s="12"/>
      <c r="E51" s="16" t="s">
        <v>2</v>
      </c>
      <c r="F51" s="24"/>
      <c r="G51" s="24"/>
      <c r="H51" s="18"/>
      <c r="I51" s="46"/>
      <c r="J51" s="45"/>
      <c r="K51" s="13" t="s">
        <v>5</v>
      </c>
      <c r="L51" s="13"/>
      <c r="M51" s="13"/>
      <c r="N51" s="88"/>
    </row>
    <row r="52" spans="1:15" ht="12" customHeight="1" x14ac:dyDescent="0.2">
      <c r="A52" s="14"/>
      <c r="B52" s="15"/>
      <c r="C52" s="12"/>
      <c r="E52" s="16"/>
      <c r="F52" s="24"/>
      <c r="G52" s="24"/>
      <c r="H52" s="18"/>
      <c r="I52" s="46"/>
      <c r="J52" s="45"/>
      <c r="K52" s="13"/>
      <c r="L52" s="13"/>
      <c r="M52" s="13"/>
      <c r="N52" s="88"/>
    </row>
    <row r="53" spans="1:15" ht="12" customHeight="1" x14ac:dyDescent="0.2">
      <c r="A53" s="74"/>
      <c r="B53" s="15"/>
      <c r="C53" s="12"/>
      <c r="D53" s="106"/>
      <c r="E53" s="107" t="s">
        <v>46</v>
      </c>
      <c r="F53" s="104"/>
      <c r="G53" s="104"/>
      <c r="H53" s="105"/>
      <c r="I53" s="65"/>
      <c r="J53" s="45"/>
      <c r="K53" s="13"/>
      <c r="L53" s="13"/>
      <c r="M53" s="13"/>
      <c r="N53" s="88"/>
    </row>
    <row r="54" spans="1:15" ht="12" customHeight="1" x14ac:dyDescent="0.2">
      <c r="A54" s="74"/>
      <c r="B54" s="15"/>
      <c r="C54" s="12"/>
      <c r="D54" s="106"/>
      <c r="E54"/>
      <c r="F54" s="104"/>
      <c r="G54" s="104"/>
      <c r="H54" s="105"/>
      <c r="I54" s="65"/>
      <c r="J54" s="45"/>
      <c r="K54" s="13"/>
      <c r="L54" s="13"/>
      <c r="M54" s="13"/>
      <c r="N54" s="88"/>
    </row>
    <row r="55" spans="1:15" x14ac:dyDescent="0.2">
      <c r="A55" s="14"/>
      <c r="B55" s="15"/>
      <c r="C55" s="35"/>
      <c r="D55" s="68"/>
      <c r="E55" s="66"/>
      <c r="F55" s="67"/>
      <c r="G55"/>
      <c r="H55" s="36"/>
      <c r="I55" s="65"/>
      <c r="J55" s="45"/>
      <c r="K55" s="13"/>
      <c r="L55" s="13"/>
      <c r="M55" s="13"/>
      <c r="N55" s="88"/>
    </row>
    <row r="56" spans="1:15" x14ac:dyDescent="0.2">
      <c r="A56" s="14"/>
      <c r="C56" s="12"/>
      <c r="E56" s="26" t="s">
        <v>22</v>
      </c>
      <c r="F56" s="27"/>
      <c r="G56" s="27"/>
      <c r="H56" s="28"/>
      <c r="I56" s="49"/>
      <c r="J56" s="49"/>
      <c r="K56" s="30">
        <f>SUM(K53:K55)</f>
        <v>0</v>
      </c>
      <c r="L56" s="30">
        <f>SUM(L53:L55)</f>
        <v>0</v>
      </c>
      <c r="M56" s="30">
        <f>SUM(M53:M55)</f>
        <v>0</v>
      </c>
      <c r="N56" s="89">
        <f>SUM(N55:N55)</f>
        <v>0</v>
      </c>
    </row>
    <row r="57" spans="1:15" x14ac:dyDescent="0.2">
      <c r="A57" s="14"/>
      <c r="C57" s="12"/>
      <c r="E57" s="18"/>
      <c r="F57" s="18"/>
      <c r="G57" s="18"/>
      <c r="H57" s="18"/>
      <c r="I57" s="50"/>
      <c r="J57" s="55"/>
      <c r="K57" s="13"/>
      <c r="L57" s="13"/>
      <c r="M57" s="13"/>
      <c r="N57" s="88"/>
    </row>
    <row r="58" spans="1:15" x14ac:dyDescent="0.2">
      <c r="A58" s="14"/>
      <c r="C58" s="12"/>
      <c r="J58" s="42"/>
      <c r="K58" s="13"/>
      <c r="L58" s="13"/>
      <c r="M58" s="13"/>
      <c r="N58" s="88"/>
    </row>
    <row r="59" spans="1:15" ht="30" customHeight="1" x14ac:dyDescent="0.2">
      <c r="A59" s="14"/>
      <c r="C59" s="12"/>
      <c r="E59" s="20" t="s">
        <v>23</v>
      </c>
      <c r="F59" s="31"/>
      <c r="G59" s="31"/>
      <c r="H59" s="31"/>
      <c r="I59" s="51"/>
      <c r="J59" s="44"/>
      <c r="K59" s="23">
        <f>K49+K56</f>
        <v>23626000</v>
      </c>
      <c r="L59" s="23">
        <f>L49+L56</f>
        <v>23466000</v>
      </c>
      <c r="M59" s="23">
        <f>M49+M56</f>
        <v>778000</v>
      </c>
      <c r="N59" s="87" t="e">
        <f>N49+N56</f>
        <v>#REF!</v>
      </c>
    </row>
    <row r="60" spans="1:15" x14ac:dyDescent="0.2">
      <c r="A60" s="14"/>
      <c r="C60" s="12"/>
      <c r="I60" s="52"/>
      <c r="J60" s="42"/>
      <c r="K60" s="13"/>
      <c r="L60" s="13"/>
      <c r="M60" s="13"/>
      <c r="N60" s="88"/>
    </row>
    <row r="61" spans="1:15" ht="38.25" x14ac:dyDescent="0.2">
      <c r="A61" s="14"/>
      <c r="C61" s="12"/>
      <c r="E61" s="32" t="s">
        <v>24</v>
      </c>
      <c r="F61" s="94">
        <f>F4</f>
        <v>45900</v>
      </c>
      <c r="G61" s="33"/>
      <c r="H61" s="33"/>
      <c r="I61" s="53"/>
      <c r="J61" s="56"/>
      <c r="K61" s="97">
        <f>-K59+K23</f>
        <v>258267171.13999999</v>
      </c>
      <c r="L61" s="97">
        <f>-L59+L23</f>
        <v>117701602.42999998</v>
      </c>
      <c r="M61" s="97">
        <f>-M59+M23</f>
        <v>70819175.429999992</v>
      </c>
      <c r="N61" s="90" t="e">
        <f>-N59+N23</f>
        <v>#REF!</v>
      </c>
    </row>
    <row r="62" spans="1:15" ht="14.25" x14ac:dyDescent="0.2">
      <c r="A62" s="110"/>
      <c r="B62" s="34"/>
      <c r="C62" s="111"/>
      <c r="D62" s="54"/>
      <c r="E62" s="112" t="s">
        <v>133</v>
      </c>
      <c r="F62" s="108"/>
      <c r="G62" s="108"/>
      <c r="H62" s="108"/>
      <c r="I62" s="54"/>
      <c r="J62" s="54"/>
      <c r="K62" s="113"/>
      <c r="L62" s="113"/>
      <c r="M62" s="114"/>
      <c r="N62" s="88"/>
    </row>
    <row r="63" spans="1:15" x14ac:dyDescent="0.2">
      <c r="E63"/>
      <c r="J63" s="71"/>
      <c r="K63" s="72"/>
      <c r="L63" s="72"/>
      <c r="M63" s="72"/>
    </row>
    <row r="64" spans="1:15" ht="13.5" thickBot="1" x14ac:dyDescent="0.25">
      <c r="E64" t="s">
        <v>5</v>
      </c>
      <c r="J64" s="71"/>
      <c r="K64" s="72"/>
      <c r="L64" s="72"/>
      <c r="M64" s="72"/>
      <c r="O64" s="29"/>
    </row>
    <row r="65" spans="5:15" ht="39" thickBot="1" x14ac:dyDescent="0.25">
      <c r="E65" s="78" t="s">
        <v>31</v>
      </c>
      <c r="F65" s="78" t="s">
        <v>43</v>
      </c>
      <c r="G65" s="78" t="s">
        <v>42</v>
      </c>
      <c r="H65" s="78" t="s">
        <v>44</v>
      </c>
      <c r="I65" s="78" t="s">
        <v>32</v>
      </c>
      <c r="J65" s="78" t="s">
        <v>33</v>
      </c>
      <c r="K65" s="78" t="s">
        <v>45</v>
      </c>
      <c r="L65" s="76"/>
      <c r="M65" s="76"/>
      <c r="N65"/>
    </row>
    <row r="66" spans="5:15" ht="13.5" thickBot="1" x14ac:dyDescent="0.25">
      <c r="E66" s="79" t="s">
        <v>34</v>
      </c>
      <c r="F66" s="80">
        <v>10618397.248</v>
      </c>
      <c r="G66" s="80">
        <v>0</v>
      </c>
      <c r="H66" s="80">
        <f>F66+G66</f>
        <v>10618397.248</v>
      </c>
      <c r="I66" s="81" t="s">
        <v>35</v>
      </c>
      <c r="J66" s="80">
        <v>0</v>
      </c>
      <c r="K66" s="80">
        <f>H66-J66</f>
        <v>10618397.248</v>
      </c>
      <c r="L66" s="70"/>
      <c r="M66" s="69"/>
      <c r="N66"/>
      <c r="O66" s="29"/>
    </row>
    <row r="67" spans="5:15" ht="13.5" thickBot="1" x14ac:dyDescent="0.25">
      <c r="E67" s="82" t="s">
        <v>36</v>
      </c>
      <c r="F67" s="82">
        <f>SUM(F66:F66)</f>
        <v>10618397.248</v>
      </c>
      <c r="G67" s="82">
        <f>SUM(G66:G66)</f>
        <v>0</v>
      </c>
      <c r="H67" s="82">
        <f>SUM(H66:H66)</f>
        <v>10618397.248</v>
      </c>
      <c r="I67" s="82"/>
      <c r="J67" s="82">
        <f>SUM(J66:J66)</f>
        <v>0</v>
      </c>
      <c r="K67" s="82">
        <f>SUM(K66:K66)</f>
        <v>10618397.248</v>
      </c>
    </row>
    <row r="68" spans="5:15" x14ac:dyDescent="0.2">
      <c r="E68" t="s">
        <v>38</v>
      </c>
    </row>
    <row r="73" spans="5:15" x14ac:dyDescent="0.2">
      <c r="G73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2025-09-09T14:52:47Z</dcterms:modified>
</cp:coreProperties>
</file>