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October 2022\monthly activity reports\"/>
    </mc:Choice>
  </mc:AlternateContent>
  <xr:revisionPtr revIDLastSave="0" documentId="13_ncr:1_{F70C0026-4DF7-4E28-86B7-E84124CEE37F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Stanislaus" sheetId="2" r:id="rId1"/>
  </sheets>
  <externalReferences>
    <externalReference r:id="rId2"/>
  </externalReferences>
  <definedNames>
    <definedName name="_xlnm._FilterDatabase" localSheetId="0" hidden="1">Stanislaus!$A$40:$L$40</definedName>
    <definedName name="_xlnm.Print_Area" localSheetId="0">Stanislaus!$A$1:$L$55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2" l="1"/>
  <c r="K41" i="2"/>
  <c r="J41" i="2"/>
  <c r="F3" i="2" l="1"/>
  <c r="L24" i="2" l="1"/>
  <c r="K24" i="2"/>
  <c r="J24" i="2"/>
  <c r="J48" i="2" l="1"/>
  <c r="F4" i="2" l="1"/>
  <c r="F53" i="2" s="1"/>
  <c r="K48" i="2" l="1"/>
  <c r="K51" i="2" s="1"/>
  <c r="K53" i="2" s="1"/>
  <c r="F13" i="2" l="1"/>
  <c r="L48" i="2" l="1"/>
  <c r="L51" i="2" s="1"/>
  <c r="L53" i="2" s="1"/>
  <c r="J51" i="2"/>
  <c r="J53" i="2" s="1"/>
</calcChain>
</file>

<file path=xl/sharedStrings.xml><?xml version="1.0" encoding="utf-8"?>
<sst xmlns="http://schemas.openxmlformats.org/spreadsheetml/2006/main" count="123" uniqueCount="66">
  <si>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</si>
  <si>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</si>
  <si>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</si>
  <si>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</si>
  <si>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</si>
  <si>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</si>
  <si>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</si>
  <si>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</si>
  <si>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</si>
  <si>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</si>
  <si>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</si>
  <si>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</si>
  <si>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</si>
  <si>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</si>
  <si>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</si>
  <si>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</si>
  <si>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</si>
  <si>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Stanislaus Area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</si>
  <si>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</si>
  <si>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</si>
  <si>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</si>
  <si>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</si>
  <si>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</si>
  <si>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</si>
  <si>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</si>
  <si>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</si>
  <si>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</si>
  <si>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</si>
  <si>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</si>
  <si>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</si>
  <si>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</si>
  <si>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 xml:space="preserve">No Transfers/Exchanges </t>
  </si>
  <si>
    <t>Y400/Y003</t>
  </si>
  <si>
    <t>Y230</t>
  </si>
  <si>
    <t>Y240</t>
  </si>
  <si>
    <t xml:space="preserve">Stanislaus </t>
  </si>
  <si>
    <t>10/27/2022</t>
  </si>
  <si>
    <t>MODESTO</t>
  </si>
  <si>
    <t>CML-5059(185)</t>
  </si>
  <si>
    <t>INTERSECTION OF: 9TH/B ST., 7TH/G ST., 7TH/H ST., AND 7TH/I ST.</t>
  </si>
  <si>
    <t>UPGRADE TRAFFIC SIGNALS (TC)</t>
  </si>
  <si>
    <t>L40E</t>
  </si>
  <si>
    <t>M400</t>
  </si>
  <si>
    <t>CML-5059(187)</t>
  </si>
  <si>
    <t>INTERSECTION OF SOUTHBOUND PRESCOTT ROAD AND PLAZA PARKWAY</t>
  </si>
  <si>
    <t>CONSTRUCT RIGHT TURN LANE (TC)</t>
  </si>
  <si>
    <t>Z230</t>
  </si>
  <si>
    <t>L400</t>
  </si>
  <si>
    <t>10/25/2022</t>
  </si>
  <si>
    <t>CML-5059(212)</t>
  </si>
  <si>
    <t>THREE INTERSECTIONS (SEE STATE COMMENTS)</t>
  </si>
  <si>
    <t>TRAFFIC SIGNAL UPGRADES 2015 (TC)</t>
  </si>
  <si>
    <t>M003</t>
  </si>
  <si>
    <t>Z003</t>
  </si>
  <si>
    <t>10/21/2022</t>
  </si>
  <si>
    <t>OAKDALE</t>
  </si>
  <si>
    <t>STPL-5153(034)</t>
  </si>
  <si>
    <t>FIRST AVE. FROM F STREET TO G STEEET</t>
  </si>
  <si>
    <t>PAVEMENT RECONSTRUCTION</t>
  </si>
  <si>
    <t>L240</t>
  </si>
  <si>
    <t>Q230</t>
  </si>
  <si>
    <t>FFY 2022-2023 Estimated (Advanced) CMAQ Apportionments as of 11/10/2022</t>
  </si>
  <si>
    <t>FFY 2022-2023 Estimated (Advanced) STBGP Urban Apportionments as of 11/10/2022</t>
  </si>
  <si>
    <t>FFY 2022-2023 Estimated (Advanced) STBGP Flex Apportionments as of 11/10/2022</t>
  </si>
  <si>
    <t>FFY 2021-22 CMAQ Apportionments (difference of 21-22 Actual Apportionments vs 21-22 Advanced Apportionments)</t>
  </si>
  <si>
    <t>FFY 2021-22 STBGP Flex Apportionments (difference of 21-22 Actual Apportionments vs 21-22 Advanced Apportionments)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</si>
</sst>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&quot;$&quot;#,##0.0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20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/>
    <xf numFmtId="0" fontId="3" fillId="0" borderId="1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14" fontId="3" fillId="0" borderId="0" xfId="0" applyNumberFormat="1" applyFont="1" applyBorder="1"/>
    <xf numFmtId="0" fontId="3" fillId="0" borderId="9" xfId="0" applyNumberFormat="1" applyFont="1" applyFill="1" applyBorder="1" applyAlignment="1" applyProtection="1"/>
    <xf numFmtId="38" fontId="3" fillId="0" borderId="14" xfId="0" applyNumberFormat="1" applyFont="1" applyBorder="1"/>
    <xf numFmtId="38" fontId="3" fillId="0" borderId="8" xfId="0" applyNumberFormat="1" applyFont="1" applyBorder="1"/>
    <xf numFmtId="38" fontId="3" fillId="0" borderId="12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4" fillId="0" borderId="0" xfId="0" applyFont="1"/>
    <xf numFmtId="38" fontId="5" fillId="0" borderId="0" xfId="0" applyNumberFormat="1" applyFont="1"/>
    <xf numFmtId="40" fontId="5" fillId="0" borderId="0" xfId="0" applyNumberFormat="1" applyFont="1" applyFill="1"/>
    <xf numFmtId="40" fontId="5" fillId="0" borderId="0" xfId="0" applyNumberFormat="1" applyFont="1"/>
    <xf numFmtId="38" fontId="3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0" fillId="0" borderId="0" xfId="0" applyFont="1" applyAlignment="1">
      <alignment horizontal="left"/>
    </xf>
    <xf numFmtId="40" fontId="3" fillId="0" borderId="0" xfId="0" applyNumberFormat="1" applyFont="1"/>
    <xf numFmtId="0" fontId="0" fillId="0" borderId="12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/>
    </xf>
    <xf numFmtId="38" fontId="3" fillId="0" borderId="0" xfId="0" applyFont="1" applyFill="1" applyBorder="1"/>
    <xf numFmtId="38" fontId="0" fillId="0" borderId="0" xfId="0" applyFont="1" applyFill="1"/>
    <xf numFmtId="38" fontId="3" fillId="0" borderId="0" xfId="0" applyFont="1" applyFill="1"/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Border="1"/>
    <xf numFmtId="164" fontId="0" fillId="0" borderId="0" xfId="0" quotePrefix="1" applyNumberFormat="1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38" fontId="2" fillId="2" borderId="11" xfId="0" applyNumberFormat="1" applyFont="1" applyFill="1" applyBorder="1"/>
    <xf numFmtId="38" fontId="3" fillId="0" borderId="0" xfId="0" applyFont="1" applyAlignment="1">
      <alignment horizontal="right"/>
    </xf>
    <xf numFmtId="165" fontId="0" fillId="0" borderId="0" xfId="0" applyNumberFormat="1" applyFont="1"/>
    <xf numFmtId="38" fontId="0" fillId="0" borderId="0" xfId="0" applyFont="1" applyAlignment="1">
      <alignment horizontal="right"/>
    </xf>
    <xf numFmtId="38" fontId="1" fillId="0" borderId="0" xfId="0" applyFont="1" applyFill="1" applyAlignment="1">
      <alignment horizontal="left"/>
    </xf>
    <xf numFmtId="38" fontId="3" fillId="0" borderId="0" xfId="0" applyFont="1" applyFill="1" applyBorder="1" applyAlignment="1">
      <alignment horizontal="center"/>
    </xf>
    <xf numFmtId="38" fontId="1" fillId="0" borderId="0" xfId="0" applyFont="1"/>
    <xf numFmtId="38" fontId="3" fillId="0" borderId="12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0" xfId="0" applyNumberFormat="1" applyFont="1" applyBorder="1"/>
    <xf numFmtId="38" fontId="2" fillId="3" borderId="11" xfId="0" applyNumberFormat="1" applyFont="1" applyFill="1" applyBorder="1"/>
    <xf numFmtId="38" fontId="2" fillId="3" borderId="10" xfId="0" applyNumberFormat="1" applyFont="1" applyFill="1" applyBorder="1"/>
    <xf numFmtId="14" fontId="0" fillId="0" borderId="0" xfId="0" quotePrefix="1" applyNumberFormat="1" applyFont="1" applyBorder="1" applyAlignment="1">
      <alignment horizontal="center"/>
    </xf>
    <xf numFmtId="0" fontId="0" fillId="0" borderId="12" xfId="1" applyNumberFormat="1" applyFont="1" applyFill="1" applyBorder="1" applyAlignment="1" applyProtection="1"/>
    <xf numFmtId="0" fontId="0" fillId="0" borderId="7" xfId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38" fontId="1" fillId="0" borderId="2" xfId="0" applyFont="1" applyBorder="1" applyAlignment="1">
      <alignment horizontal="center" wrapText="1"/>
    </xf>
    <xf numFmtId="40" fontId="3" fillId="0" borderId="2" xfId="0" applyNumberFormat="1" applyFont="1" applyFill="1" applyBorder="1"/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2" xfId="0" applyNumberFormat="1" applyFont="1" applyFill="1" applyBorder="1"/>
    <xf numFmtId="38" fontId="1" fillId="0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2022</v>
          </cell>
        </row>
        <row r="12">
          <cell r="F12" t="str">
            <v>September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zoomScaleNormal="100" workbookViewId="0">
      <selection activeCell="B1" sqref="B1"/>
    </sheetView>
  </sheetViews>
  <sheetFormatPr defaultColWidth="8.85546875" defaultRowHeight="12.75" x14ac:dyDescent="0.2"/>
  <cols>
    <col min="1" max="1" width="7.5703125" style="1" bestFit="1" customWidth="1"/>
    <col min="2" max="2" width="10.85546875" style="1" bestFit="1" customWidth="1"/>
    <col min="3" max="3" width="9.7109375" style="1" bestFit="1" customWidth="1"/>
    <col min="4" max="4" width="11.710937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65" customWidth="1"/>
    <col min="12" max="12" width="15.42578125" style="65" customWidth="1"/>
    <col min="13" max="13" width="10.28515625" style="1" bestFit="1" customWidth="1"/>
    <col min="14" max="14" width="13.42578125" style="1" bestFit="1" customWidth="1"/>
    <col min="15" max="15" width="10.28515625" style="1" bestFit="1" customWidth="1"/>
    <col min="16" max="16384" width="8.85546875" style="1"/>
  </cols>
  <sheetData>
    <row r="1" spans="1:14" x14ac:dyDescent="0.2">
      <c r="A1" s="73"/>
      <c r="B1" s="73"/>
      <c r="C1" s="73"/>
      <c r="D1" s="73"/>
      <c r="E1" s="73"/>
      <c r="F1" s="73" t="s">
        <v>17</v>
      </c>
      <c r="G1" s="73"/>
      <c r="H1" s="73"/>
      <c r="I1" s="73"/>
      <c r="J1" s="73"/>
      <c r="K1" s="73"/>
      <c r="L1" s="73"/>
    </row>
    <row r="2" spans="1:14" x14ac:dyDescent="0.2">
      <c r="A2" s="73"/>
      <c r="B2" s="73"/>
      <c r="C2" s="73"/>
      <c r="D2" s="73"/>
      <c r="E2" s="73"/>
      <c r="F2" s="73" t="s">
        <v>18</v>
      </c>
      <c r="G2" s="73"/>
      <c r="H2" s="73"/>
      <c r="I2" s="73"/>
      <c r="J2" s="73"/>
      <c r="K2" s="73"/>
      <c r="L2" s="73"/>
    </row>
    <row r="3" spans="1:14" x14ac:dyDescent="0.2">
      <c r="A3" s="73"/>
      <c r="B3" s="73"/>
      <c r="C3" s="73"/>
      <c r="D3" s="73"/>
      <c r="E3" s="73"/>
      <c r="F3" s="73" t="str">
        <f>[1]Template!$A$3</f>
        <v>CMAQ and RSTP/STBGP</v>
      </c>
      <c r="G3" s="73"/>
      <c r="H3" s="73"/>
      <c r="I3" s="73"/>
      <c r="J3" s="73"/>
      <c r="K3" s="73"/>
      <c r="L3" s="73"/>
    </row>
    <row r="4" spans="1:14" x14ac:dyDescent="0.2">
      <c r="A4" s="73"/>
      <c r="B4" s="73"/>
      <c r="C4" s="73"/>
      <c r="D4" s="73"/>
      <c r="E4" s="73"/>
      <c r="F4" s="73" t="str">
        <f>[1]Template!$A$4</f>
        <v>October 31, 2022</v>
      </c>
      <c r="G4" s="73"/>
      <c r="H4" s="73"/>
      <c r="I4" s="73"/>
      <c r="J4" s="73"/>
      <c r="K4" s="73"/>
      <c r="L4" s="73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4"/>
      <c r="L7" s="6"/>
    </row>
    <row r="8" spans="1:14" s="7" customFormat="1" x14ac:dyDescent="0.2">
      <c r="A8" s="66"/>
      <c r="B8" s="67"/>
      <c r="C8" s="67"/>
      <c r="D8" s="67" t="s">
        <v>0</v>
      </c>
      <c r="E8" s="68"/>
      <c r="F8" s="68"/>
      <c r="G8" s="67"/>
      <c r="H8" s="69"/>
      <c r="I8" s="69" t="s">
        <v>9</v>
      </c>
      <c r="J8" s="70"/>
      <c r="K8" s="75" t="s">
        <v>29</v>
      </c>
      <c r="L8" s="102" t="s">
        <v>30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4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4" x14ac:dyDescent="0.2">
      <c r="A11" s="16" t="s">
        <v>16</v>
      </c>
      <c r="B11" s="17">
        <v>6089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4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4" x14ac:dyDescent="0.2">
      <c r="A13" s="12"/>
      <c r="B13" s="17"/>
      <c r="C13" s="17"/>
      <c r="D13" s="13"/>
      <c r="E13" s="18" t="s">
        <v>19</v>
      </c>
      <c r="F13" s="20" t="str">
        <f>[1]Template!$F$12</f>
        <v>September 30, 2022</v>
      </c>
      <c r="G13" s="17"/>
      <c r="H13" s="19"/>
      <c r="I13" s="14"/>
      <c r="J13" s="15"/>
      <c r="K13" s="15"/>
      <c r="L13" s="15"/>
    </row>
    <row r="14" spans="1:14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6718433.9900000002</v>
      </c>
      <c r="K14" s="15">
        <v>6945927.0463126581</v>
      </c>
      <c r="L14" s="15">
        <v>2272501.0911188461</v>
      </c>
      <c r="N14" s="77"/>
    </row>
    <row r="15" spans="1:14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4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2" x14ac:dyDescent="0.2">
      <c r="A17" s="12"/>
      <c r="B17" s="13"/>
      <c r="C17" s="13"/>
      <c r="D17" s="13"/>
      <c r="E17" s="95" t="s">
        <v>64</v>
      </c>
      <c r="F17" s="18"/>
      <c r="G17" s="110"/>
      <c r="H17" s="111"/>
      <c r="I17" s="113" t="s">
        <v>32</v>
      </c>
      <c r="J17" s="15">
        <v>8681</v>
      </c>
      <c r="K17" s="15"/>
      <c r="L17" s="15"/>
    </row>
    <row r="18" spans="1:12" x14ac:dyDescent="0.2">
      <c r="A18" s="12"/>
      <c r="B18" s="13"/>
      <c r="C18" s="13"/>
      <c r="D18" s="13"/>
      <c r="E18" s="95" t="s">
        <v>65</v>
      </c>
      <c r="F18" s="18"/>
      <c r="G18" s="110"/>
      <c r="H18" s="111"/>
      <c r="I18" s="112" t="s">
        <v>34</v>
      </c>
      <c r="J18" s="15"/>
      <c r="K18" s="15"/>
      <c r="L18" s="15">
        <v>1702</v>
      </c>
    </row>
    <row r="19" spans="1:12" s="83" customFormat="1" x14ac:dyDescent="0.2">
      <c r="A19" s="96"/>
      <c r="B19" s="81"/>
      <c r="C19" s="81"/>
      <c r="D19" s="81"/>
      <c r="E19" s="115" t="s">
        <v>61</v>
      </c>
      <c r="F19" s="116"/>
      <c r="G19" s="117"/>
      <c r="H19" s="118"/>
      <c r="I19" s="119" t="s">
        <v>32</v>
      </c>
      <c r="J19" s="26">
        <v>7351882</v>
      </c>
      <c r="K19" s="26"/>
      <c r="L19" s="26"/>
    </row>
    <row r="20" spans="1:12" s="83" customFormat="1" x14ac:dyDescent="0.2">
      <c r="A20" s="96"/>
      <c r="B20" s="81"/>
      <c r="C20" s="81"/>
      <c r="D20" s="81"/>
      <c r="E20" s="115" t="s">
        <v>62</v>
      </c>
      <c r="F20" s="116"/>
      <c r="G20" s="117"/>
      <c r="H20" s="118"/>
      <c r="I20" s="119" t="s">
        <v>33</v>
      </c>
      <c r="J20" s="26"/>
      <c r="K20" s="26">
        <v>5658202</v>
      </c>
      <c r="L20" s="26"/>
    </row>
    <row r="21" spans="1:12" s="83" customFormat="1" x14ac:dyDescent="0.2">
      <c r="A21" s="96"/>
      <c r="B21" s="81"/>
      <c r="C21" s="81"/>
      <c r="D21" s="81"/>
      <c r="E21" s="115" t="s">
        <v>63</v>
      </c>
      <c r="F21" s="116"/>
      <c r="G21" s="117"/>
      <c r="H21" s="118"/>
      <c r="I21" s="119" t="s">
        <v>34</v>
      </c>
      <c r="J21" s="26"/>
      <c r="K21" s="26"/>
      <c r="L21" s="26">
        <v>2515116</v>
      </c>
    </row>
    <row r="22" spans="1:12" x14ac:dyDescent="0.2">
      <c r="A22" s="16"/>
      <c r="B22" s="21"/>
      <c r="C22" s="21"/>
      <c r="D22" s="25"/>
      <c r="E22" s="95"/>
      <c r="F22" s="18"/>
      <c r="G22" s="110"/>
      <c r="H22" s="111"/>
      <c r="I22" s="112"/>
      <c r="J22" s="26"/>
      <c r="K22" s="26"/>
      <c r="L22" s="26"/>
    </row>
    <row r="23" spans="1:12" x14ac:dyDescent="0.2">
      <c r="A23" s="16"/>
      <c r="B23" s="21"/>
      <c r="C23" s="21"/>
      <c r="D23" s="25"/>
      <c r="F23" s="22"/>
      <c r="G23" s="21"/>
      <c r="H23" s="23"/>
      <c r="I23" s="14"/>
      <c r="J23" s="26"/>
      <c r="K23" s="26"/>
      <c r="L23" s="26"/>
    </row>
    <row r="24" spans="1:12" ht="25.5" x14ac:dyDescent="0.2">
      <c r="A24" s="12"/>
      <c r="B24" s="13"/>
      <c r="C24" s="13"/>
      <c r="D24" s="13"/>
      <c r="E24" s="27" t="s">
        <v>20</v>
      </c>
      <c r="F24" s="28" t="s">
        <v>4</v>
      </c>
      <c r="G24" s="28" t="s">
        <v>5</v>
      </c>
      <c r="H24" s="29" t="s">
        <v>13</v>
      </c>
      <c r="I24" s="30"/>
      <c r="J24" s="31">
        <f>SUM(J14:J23)</f>
        <v>14078996.99</v>
      </c>
      <c r="K24" s="31">
        <f>SUM(K14:K23)</f>
        <v>12604129.046312658</v>
      </c>
      <c r="L24" s="31">
        <f>SUM(L14:L23)</f>
        <v>4789319.0911188461</v>
      </c>
    </row>
    <row r="25" spans="1:12" x14ac:dyDescent="0.2">
      <c r="A25" s="12"/>
      <c r="B25" s="13"/>
      <c r="C25" s="13"/>
      <c r="D25" s="13"/>
      <c r="E25" s="32"/>
      <c r="F25" s="33"/>
      <c r="G25" s="33"/>
      <c r="H25" s="34"/>
      <c r="I25" s="33"/>
      <c r="J25" s="15"/>
      <c r="K25" s="15"/>
      <c r="L25" s="15"/>
    </row>
    <row r="26" spans="1:12" x14ac:dyDescent="0.2">
      <c r="A26" s="12"/>
      <c r="B26" s="13"/>
      <c r="C26" s="13"/>
      <c r="D26" s="13"/>
      <c r="E26" s="18" t="s">
        <v>21</v>
      </c>
      <c r="F26" s="33"/>
      <c r="G26" s="35"/>
      <c r="H26" s="33"/>
      <c r="I26" s="33"/>
      <c r="J26" s="15"/>
      <c r="K26" s="15"/>
      <c r="L26" s="15"/>
    </row>
    <row r="27" spans="1:12" x14ac:dyDescent="0.2">
      <c r="A27" s="12"/>
      <c r="B27" s="13"/>
      <c r="C27" s="13"/>
      <c r="D27" s="13"/>
      <c r="E27" s="18"/>
      <c r="F27" s="35"/>
      <c r="G27" s="35"/>
      <c r="H27" s="33"/>
      <c r="I27" s="33"/>
      <c r="J27" s="15"/>
      <c r="K27" s="15"/>
      <c r="L27" s="15"/>
    </row>
    <row r="28" spans="1:12" x14ac:dyDescent="0.2">
      <c r="A28" s="12"/>
      <c r="B28" s="13"/>
      <c r="C28" s="13"/>
      <c r="D28" s="13"/>
      <c r="E28" s="18" t="s">
        <v>15</v>
      </c>
      <c r="F28" s="33"/>
      <c r="G28" s="35"/>
      <c r="H28" s="33"/>
      <c r="I28" s="33"/>
      <c r="J28" s="15"/>
      <c r="K28" s="15"/>
      <c r="L28" s="15"/>
    </row>
    <row r="29" spans="1:12" s="83" customFormat="1" x14ac:dyDescent="0.2">
      <c r="A29" s="16"/>
      <c r="B29" s="17"/>
      <c r="C29" s="81"/>
      <c r="D29" s="81"/>
      <c r="E29" s="82"/>
      <c r="F29" s="35"/>
      <c r="G29" s="35"/>
      <c r="H29" s="35"/>
      <c r="I29" s="80"/>
      <c r="J29" s="26"/>
      <c r="K29" s="26"/>
      <c r="L29" s="26"/>
    </row>
    <row r="30" spans="1:12" s="83" customFormat="1" x14ac:dyDescent="0.2">
      <c r="A30" s="84" t="s">
        <v>16</v>
      </c>
      <c r="B30" s="85">
        <v>6089</v>
      </c>
      <c r="C30" s="81" t="s">
        <v>35</v>
      </c>
      <c r="D30" s="94" t="s">
        <v>36</v>
      </c>
      <c r="E30" s="93" t="s">
        <v>37</v>
      </c>
      <c r="F30" s="35" t="s">
        <v>38</v>
      </c>
      <c r="G30" s="35" t="s">
        <v>39</v>
      </c>
      <c r="H30" s="35" t="s">
        <v>40</v>
      </c>
      <c r="I30" s="80" t="s">
        <v>41</v>
      </c>
      <c r="J30" s="26">
        <v>-9327.7900000000009</v>
      </c>
      <c r="K30" s="26"/>
      <c r="L30" s="26"/>
    </row>
    <row r="31" spans="1:12" s="83" customFormat="1" x14ac:dyDescent="0.2">
      <c r="A31" s="84" t="s">
        <v>16</v>
      </c>
      <c r="B31" s="85">
        <v>6089</v>
      </c>
      <c r="C31" s="81" t="s">
        <v>35</v>
      </c>
      <c r="D31" s="94" t="s">
        <v>36</v>
      </c>
      <c r="E31" s="93" t="s">
        <v>37</v>
      </c>
      <c r="F31" s="35" t="s">
        <v>38</v>
      </c>
      <c r="G31" s="35" t="s">
        <v>39</v>
      </c>
      <c r="H31" s="35" t="s">
        <v>40</v>
      </c>
      <c r="I31" s="80" t="s">
        <v>42</v>
      </c>
      <c r="J31" s="26">
        <v>-21680.28</v>
      </c>
      <c r="K31" s="26"/>
      <c r="L31" s="26"/>
    </row>
    <row r="32" spans="1:12" s="83" customFormat="1" x14ac:dyDescent="0.2">
      <c r="A32" s="84" t="s">
        <v>16</v>
      </c>
      <c r="B32" s="85">
        <v>6089</v>
      </c>
      <c r="C32" s="81" t="s">
        <v>35</v>
      </c>
      <c r="D32" s="94" t="s">
        <v>36</v>
      </c>
      <c r="E32" s="93" t="s">
        <v>37</v>
      </c>
      <c r="F32" s="35" t="s">
        <v>43</v>
      </c>
      <c r="G32" s="35" t="s">
        <v>44</v>
      </c>
      <c r="H32" s="35" t="s">
        <v>45</v>
      </c>
      <c r="I32" s="80" t="s">
        <v>46</v>
      </c>
      <c r="J32" s="26"/>
      <c r="K32" s="26">
        <v>-40933.29</v>
      </c>
      <c r="L32" s="26"/>
    </row>
    <row r="33" spans="1:15" s="83" customFormat="1" x14ac:dyDescent="0.2">
      <c r="A33" s="84" t="s">
        <v>16</v>
      </c>
      <c r="B33" s="85">
        <v>6089</v>
      </c>
      <c r="C33" s="81" t="s">
        <v>35</v>
      </c>
      <c r="D33" s="94" t="s">
        <v>36</v>
      </c>
      <c r="E33" s="93" t="s">
        <v>37</v>
      </c>
      <c r="F33" s="35" t="s">
        <v>43</v>
      </c>
      <c r="G33" s="35" t="s">
        <v>44</v>
      </c>
      <c r="H33" s="35" t="s">
        <v>45</v>
      </c>
      <c r="I33" s="80" t="s">
        <v>47</v>
      </c>
      <c r="J33" s="26">
        <v>-1569.57</v>
      </c>
      <c r="K33" s="26"/>
      <c r="L33" s="26"/>
    </row>
    <row r="34" spans="1:15" s="83" customFormat="1" x14ac:dyDescent="0.2">
      <c r="A34" s="84" t="s">
        <v>16</v>
      </c>
      <c r="B34" s="85">
        <v>6089</v>
      </c>
      <c r="C34" s="81" t="s">
        <v>35</v>
      </c>
      <c r="D34" s="94" t="s">
        <v>36</v>
      </c>
      <c r="E34" s="93" t="s">
        <v>37</v>
      </c>
      <c r="F34" s="35" t="s">
        <v>43</v>
      </c>
      <c r="G34" s="35" t="s">
        <v>44</v>
      </c>
      <c r="H34" s="35" t="s">
        <v>45</v>
      </c>
      <c r="I34" s="80" t="s">
        <v>41</v>
      </c>
      <c r="J34" s="26">
        <v>-9887.2999999999993</v>
      </c>
      <c r="K34" s="26"/>
      <c r="L34" s="26"/>
    </row>
    <row r="35" spans="1:15" s="83" customFormat="1" x14ac:dyDescent="0.2">
      <c r="A35" s="84" t="s">
        <v>16</v>
      </c>
      <c r="B35" s="85">
        <v>6089</v>
      </c>
      <c r="C35" s="81" t="s">
        <v>35</v>
      </c>
      <c r="D35" s="94" t="s">
        <v>48</v>
      </c>
      <c r="E35" s="93" t="s">
        <v>37</v>
      </c>
      <c r="F35" s="35" t="s">
        <v>49</v>
      </c>
      <c r="G35" s="35" t="s">
        <v>50</v>
      </c>
      <c r="H35" s="35" t="s">
        <v>51</v>
      </c>
      <c r="I35" s="80" t="s">
        <v>52</v>
      </c>
      <c r="J35" s="26">
        <v>-46.94</v>
      </c>
      <c r="K35" s="26"/>
      <c r="L35" s="26"/>
    </row>
    <row r="36" spans="1:15" s="83" customFormat="1" x14ac:dyDescent="0.2">
      <c r="A36" s="84" t="s">
        <v>16</v>
      </c>
      <c r="B36" s="85">
        <v>6089</v>
      </c>
      <c r="C36" s="81" t="s">
        <v>35</v>
      </c>
      <c r="D36" s="94" t="s">
        <v>48</v>
      </c>
      <c r="E36" s="93" t="s">
        <v>37</v>
      </c>
      <c r="F36" s="35" t="s">
        <v>49</v>
      </c>
      <c r="G36" s="35" t="s">
        <v>50</v>
      </c>
      <c r="H36" s="35" t="s">
        <v>51</v>
      </c>
      <c r="I36" s="80" t="s">
        <v>53</v>
      </c>
      <c r="J36" s="26">
        <v>-125.62</v>
      </c>
      <c r="K36" s="26"/>
      <c r="L36" s="26"/>
    </row>
    <row r="37" spans="1:15" s="83" customFormat="1" x14ac:dyDescent="0.2">
      <c r="A37" s="84" t="s">
        <v>16</v>
      </c>
      <c r="B37" s="85">
        <v>6089</v>
      </c>
      <c r="C37" s="81" t="s">
        <v>35</v>
      </c>
      <c r="D37" s="94" t="s">
        <v>54</v>
      </c>
      <c r="E37" s="93" t="s">
        <v>55</v>
      </c>
      <c r="F37" s="35" t="s">
        <v>56</v>
      </c>
      <c r="G37" s="35" t="s">
        <v>57</v>
      </c>
      <c r="H37" s="35" t="s">
        <v>58</v>
      </c>
      <c r="I37" s="80" t="s">
        <v>59</v>
      </c>
      <c r="J37" s="26"/>
      <c r="K37" s="26"/>
      <c r="L37" s="26">
        <v>-176.57</v>
      </c>
    </row>
    <row r="38" spans="1:15" s="83" customFormat="1" x14ac:dyDescent="0.2">
      <c r="A38" s="16" t="s">
        <v>16</v>
      </c>
      <c r="B38" s="17">
        <v>6089</v>
      </c>
      <c r="C38" s="81" t="s">
        <v>35</v>
      </c>
      <c r="D38" s="94" t="s">
        <v>54</v>
      </c>
      <c r="E38" s="93" t="s">
        <v>55</v>
      </c>
      <c r="F38" s="35" t="s">
        <v>56</v>
      </c>
      <c r="G38" s="35" t="s">
        <v>57</v>
      </c>
      <c r="H38" s="35" t="s">
        <v>58</v>
      </c>
      <c r="I38" s="80" t="s">
        <v>60</v>
      </c>
      <c r="J38" s="26"/>
      <c r="K38" s="26">
        <v>-36790</v>
      </c>
      <c r="L38" s="26"/>
    </row>
    <row r="39" spans="1:15" s="83" customFormat="1" x14ac:dyDescent="0.2">
      <c r="A39" s="16" t="s">
        <v>16</v>
      </c>
      <c r="B39" s="17">
        <v>6089</v>
      </c>
      <c r="C39" s="81" t="s">
        <v>35</v>
      </c>
      <c r="D39" s="94" t="s">
        <v>54</v>
      </c>
      <c r="E39" s="93" t="s">
        <v>55</v>
      </c>
      <c r="F39" s="35" t="s">
        <v>56</v>
      </c>
      <c r="G39" s="35" t="s">
        <v>57</v>
      </c>
      <c r="H39" s="35" t="s">
        <v>58</v>
      </c>
      <c r="I39" s="80" t="s">
        <v>46</v>
      </c>
      <c r="J39" s="26"/>
      <c r="K39" s="114">
        <v>-0.01</v>
      </c>
      <c r="L39" s="26"/>
    </row>
    <row r="40" spans="1:15" x14ac:dyDescent="0.2">
      <c r="A40" s="16"/>
      <c r="B40" s="17"/>
      <c r="C40" s="13"/>
      <c r="D40" s="13"/>
      <c r="E40" s="72"/>
      <c r="F40" s="35"/>
      <c r="G40" s="36"/>
      <c r="H40" s="37"/>
      <c r="I40" s="33"/>
      <c r="J40" s="15"/>
      <c r="K40" s="15"/>
      <c r="L40" s="15"/>
      <c r="O40" s="77"/>
    </row>
    <row r="41" spans="1:15" x14ac:dyDescent="0.2">
      <c r="A41" s="12"/>
      <c r="B41" s="13"/>
      <c r="C41" s="13"/>
      <c r="D41" s="13"/>
      <c r="E41" s="38" t="s">
        <v>22</v>
      </c>
      <c r="F41" s="39"/>
      <c r="G41" s="39"/>
      <c r="H41" s="39"/>
      <c r="I41" s="40"/>
      <c r="J41" s="41">
        <f>SUM(J29:J40)</f>
        <v>-42637.500000000007</v>
      </c>
      <c r="K41" s="41">
        <f>SUM(K29:K40)</f>
        <v>-77723.3</v>
      </c>
      <c r="L41" s="41">
        <f>SUM(L29:L40)</f>
        <v>-176.57</v>
      </c>
    </row>
    <row r="42" spans="1:15" ht="14.45" customHeight="1" x14ac:dyDescent="0.2">
      <c r="A42" s="12"/>
      <c r="B42" s="13"/>
      <c r="C42" s="13"/>
      <c r="D42" s="13"/>
      <c r="E42" s="32"/>
      <c r="F42" s="35"/>
      <c r="G42" s="35"/>
      <c r="H42" s="35"/>
      <c r="I42" s="33"/>
      <c r="J42" s="15"/>
      <c r="K42" s="15"/>
      <c r="L42" s="15"/>
    </row>
    <row r="43" spans="1:15" x14ac:dyDescent="0.2">
      <c r="A43" s="12"/>
      <c r="B43" s="17"/>
      <c r="C43" s="13"/>
      <c r="D43" s="13"/>
      <c r="E43" s="18" t="s">
        <v>11</v>
      </c>
      <c r="F43" s="35"/>
      <c r="G43" s="35"/>
      <c r="H43" s="33"/>
      <c r="I43" s="33"/>
      <c r="J43" s="15" t="s">
        <v>14</v>
      </c>
      <c r="K43" s="15"/>
      <c r="L43" s="15"/>
    </row>
    <row r="44" spans="1:15" x14ac:dyDescent="0.2">
      <c r="A44" s="84"/>
      <c r="B44" s="85"/>
      <c r="C44" s="86"/>
      <c r="D44" s="87"/>
      <c r="E44" s="76"/>
      <c r="F44" s="78"/>
      <c r="G44" s="78"/>
      <c r="H44" s="79"/>
      <c r="I44" s="88"/>
      <c r="J44" s="15"/>
      <c r="K44" s="15"/>
      <c r="L44" s="15"/>
      <c r="O44" s="77"/>
    </row>
    <row r="45" spans="1:15" s="42" customFormat="1" x14ac:dyDescent="0.2">
      <c r="A45" s="84"/>
      <c r="B45" s="85"/>
      <c r="C45" s="81"/>
      <c r="D45" s="106"/>
      <c r="E45" s="109" t="s">
        <v>31</v>
      </c>
      <c r="F45" s="107"/>
      <c r="G45" s="107"/>
      <c r="H45" s="44"/>
      <c r="I45" s="108"/>
      <c r="J45" s="15"/>
      <c r="K45" s="15"/>
      <c r="L45" s="45"/>
    </row>
    <row r="46" spans="1:15" s="42" customFormat="1" x14ac:dyDescent="0.2">
      <c r="A46" s="16"/>
      <c r="B46" s="17"/>
      <c r="D46" s="46"/>
      <c r="E46" s="7"/>
      <c r="F46" s="43"/>
      <c r="G46" s="43"/>
      <c r="H46" s="44"/>
      <c r="I46" s="44"/>
      <c r="J46" s="45"/>
      <c r="K46" s="45"/>
      <c r="L46" s="45"/>
    </row>
    <row r="47" spans="1:15" x14ac:dyDescent="0.2">
      <c r="A47" s="12"/>
      <c r="B47" s="13"/>
      <c r="C47" s="13"/>
      <c r="D47" s="46"/>
      <c r="E47" s="32"/>
      <c r="F47" s="33"/>
      <c r="G47" s="33"/>
      <c r="H47" s="34"/>
      <c r="I47" s="33"/>
      <c r="J47" s="15"/>
      <c r="K47" s="15"/>
      <c r="L47" s="15"/>
    </row>
    <row r="48" spans="1:15" x14ac:dyDescent="0.2">
      <c r="A48" s="12"/>
      <c r="B48" s="13"/>
      <c r="C48" s="13"/>
      <c r="D48" s="13"/>
      <c r="E48" s="38" t="s">
        <v>23</v>
      </c>
      <c r="F48" s="40"/>
      <c r="G48" s="40"/>
      <c r="H48" s="47"/>
      <c r="I48" s="40"/>
      <c r="J48" s="41">
        <f>SUM(J44:J47)</f>
        <v>0</v>
      </c>
      <c r="K48" s="41">
        <f>SUM(K44:K47)</f>
        <v>0</v>
      </c>
      <c r="L48" s="41">
        <f>SUM(L44:L47)</f>
        <v>0</v>
      </c>
    </row>
    <row r="49" spans="1:14" x14ac:dyDescent="0.2">
      <c r="A49" s="12"/>
      <c r="B49" s="13"/>
      <c r="C49" s="13"/>
      <c r="D49" s="13"/>
      <c r="E49" s="32"/>
      <c r="F49" s="32"/>
      <c r="G49" s="32"/>
      <c r="H49" s="32"/>
      <c r="I49" s="32"/>
      <c r="J49" s="48"/>
      <c r="K49" s="48"/>
      <c r="L49" s="49"/>
    </row>
    <row r="50" spans="1:14" x14ac:dyDescent="0.2">
      <c r="A50" s="12"/>
      <c r="B50" s="13"/>
      <c r="C50" s="13"/>
      <c r="D50" s="13"/>
      <c r="F50" s="13"/>
      <c r="G50" s="13"/>
      <c r="H50" s="13"/>
      <c r="I50" s="13"/>
      <c r="J50" s="50"/>
      <c r="K50" s="50"/>
      <c r="L50" s="51"/>
    </row>
    <row r="51" spans="1:14" ht="30" customHeight="1" x14ac:dyDescent="0.2">
      <c r="A51" s="12"/>
      <c r="B51" s="13"/>
      <c r="C51" s="13"/>
      <c r="D51" s="13"/>
      <c r="E51" s="27" t="s">
        <v>24</v>
      </c>
      <c r="F51" s="52"/>
      <c r="G51" s="52"/>
      <c r="H51" s="52"/>
      <c r="I51" s="52"/>
      <c r="J51" s="89">
        <f>J41+J48</f>
        <v>-42637.500000000007</v>
      </c>
      <c r="K51" s="89">
        <f>K41+K48</f>
        <v>-77723.3</v>
      </c>
      <c r="L51" s="53">
        <f>+L41+L48</f>
        <v>-176.57</v>
      </c>
    </row>
    <row r="52" spans="1:14" x14ac:dyDescent="0.2">
      <c r="A52" s="12"/>
      <c r="B52" s="13"/>
      <c r="C52" s="13"/>
      <c r="D52" s="13"/>
      <c r="E52" s="13"/>
      <c r="F52" s="54"/>
      <c r="G52" s="13"/>
      <c r="H52" s="13"/>
      <c r="I52" s="13"/>
      <c r="J52" s="50"/>
      <c r="K52" s="50"/>
      <c r="L52" s="51"/>
    </row>
    <row r="53" spans="1:14" s="13" customFormat="1" ht="39" customHeight="1" x14ac:dyDescent="0.2">
      <c r="A53" s="12"/>
      <c r="E53" s="55" t="s">
        <v>26</v>
      </c>
      <c r="F53" s="56" t="str">
        <f>F4</f>
        <v>October 31, 2022</v>
      </c>
      <c r="G53" s="57"/>
      <c r="H53" s="57"/>
      <c r="I53" s="57"/>
      <c r="J53" s="104">
        <f>-J51+J24</f>
        <v>14121634.49</v>
      </c>
      <c r="K53" s="104">
        <f>-K51+K24</f>
        <v>12681852.346312659</v>
      </c>
      <c r="L53" s="105">
        <f>-L51+L24</f>
        <v>4789495.6611188464</v>
      </c>
      <c r="N53" s="103"/>
    </row>
    <row r="54" spans="1:14" s="81" customFormat="1" ht="12.75" customHeight="1" x14ac:dyDescent="0.2">
      <c r="A54" s="96"/>
      <c r="E54" s="97"/>
      <c r="F54" s="98"/>
      <c r="G54" s="99"/>
      <c r="H54" s="99"/>
      <c r="I54" s="99"/>
      <c r="J54" s="100"/>
      <c r="K54" s="100"/>
      <c r="L54" s="101"/>
    </row>
    <row r="55" spans="1:14" s="13" customFormat="1" x14ac:dyDescent="0.2">
      <c r="A55" s="58"/>
      <c r="B55" s="59"/>
      <c r="C55" s="59"/>
      <c r="D55" s="59"/>
      <c r="E55" s="59"/>
      <c r="F55" s="59"/>
      <c r="G55" s="59"/>
      <c r="H55" s="59"/>
      <c r="I55" s="59"/>
      <c r="J55" s="71"/>
      <c r="K55" s="71"/>
      <c r="L55" s="60"/>
    </row>
    <row r="56" spans="1:14" x14ac:dyDescent="0.2">
      <c r="E56" s="72"/>
      <c r="I56" s="92"/>
      <c r="J56" s="91"/>
      <c r="K56" s="91"/>
      <c r="L56" s="91"/>
    </row>
    <row r="57" spans="1:14" ht="14.25" x14ac:dyDescent="0.2">
      <c r="E57" s="61"/>
      <c r="I57" s="92"/>
      <c r="J57" s="91"/>
      <c r="K57" s="91"/>
      <c r="L57" s="91"/>
    </row>
    <row r="58" spans="1:14" x14ac:dyDescent="0.2">
      <c r="I58" s="90"/>
      <c r="J58" s="63"/>
      <c r="K58" s="63"/>
      <c r="L58" s="63"/>
    </row>
    <row r="59" spans="1:14" x14ac:dyDescent="0.2">
      <c r="J59" s="64"/>
      <c r="K59" s="64"/>
      <c r="L59" s="64"/>
    </row>
    <row r="60" spans="1:14" x14ac:dyDescent="0.2">
      <c r="J60" s="62"/>
      <c r="K60" s="62"/>
      <c r="L60" s="62"/>
    </row>
    <row r="61" spans="1:14" x14ac:dyDescent="0.2">
      <c r="J61" s="62"/>
      <c r="K61" s="62"/>
      <c r="L61" s="64"/>
    </row>
  </sheetData>
  <sortState xmlns:xlrd2="http://schemas.microsoft.com/office/spreadsheetml/2017/richdata2" ref="A29:O32">
    <sortCondition ref="F29:F32"/>
    <sortCondition ref="I29:I32"/>
  </sortState>
  <dataConsolidate/>
  <phoneticPr fontId="0" type="noConversion"/>
  <printOptions horizontalCentered="1"/>
  <pageMargins left="0.25" right="0.25" top="0.5" bottom="0.5" header="0.5" footer="0.25"/>
  <pageSetup scale="5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Stanislaus</vt:lpstr>
      <vt:lpstr>Stanislaus!Print_Area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2020-02-11T20:20:55Z</cp:lastPrinted>
  <dcterms:created xsi:type="dcterms:W3CDTF">2004-07-28T16:25:05Z</dcterms:created>
  <dcterms:modified xsi:type="dcterms:W3CDTF">2022-12-15T00:17:57Z</dcterms:modified>
</cp:coreProperties>
</file>