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October 2022\monthly activity reports\"/>
    </mc:Choice>
  </mc:AlternateContent>
  <xr:revisionPtr revIDLastSave="0" documentId="13_ncr:1_{5C3442D8-A619-432D-BF3B-602A55402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ange" sheetId="1" r:id="rId1"/>
  </sheets>
  <externalReferences>
    <externalReference r:id="rId2"/>
  </externalReferences>
  <definedNames>
    <definedName name="_xlnm.Print_Area" localSheetId="0">Orange!$A$1:$M$60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1" l="1"/>
  <c r="N37" i="1"/>
  <c r="N48" i="1" s="1"/>
  <c r="N26" i="1"/>
  <c r="H60" i="1"/>
  <c r="I59" i="1"/>
  <c r="N50" i="1" l="1"/>
  <c r="G60" i="1"/>
  <c r="L37" i="1" l="1"/>
  <c r="K37" i="1"/>
  <c r="K45" i="1"/>
  <c r="L59" i="1" l="1"/>
  <c r="I58" i="1"/>
  <c r="L58" i="1" s="1"/>
  <c r="F3" i="1" l="1"/>
  <c r="M26" i="1" l="1"/>
  <c r="L26" i="1"/>
  <c r="K26" i="1"/>
  <c r="K48" i="1" l="1"/>
  <c r="K50" i="1" s="1"/>
  <c r="F60" i="1" l="1"/>
  <c r="K60" i="1"/>
  <c r="I60" i="1" l="1"/>
  <c r="M37" i="1" l="1"/>
  <c r="F4" i="1" l="1"/>
  <c r="F50" i="1" s="1"/>
  <c r="L60" i="1" l="1"/>
  <c r="L45" i="1" l="1"/>
  <c r="L48" i="1" l="1"/>
  <c r="L50" i="1" s="1"/>
  <c r="M45" i="1"/>
  <c r="M48" i="1" s="1"/>
  <c r="M50" i="1" s="1"/>
  <c r="F13" i="1" l="1"/>
</calcChain>
</file>

<file path=xl/sharedStrings.xml><?xml version="1.0" encoding="utf-8"?>
<sst xmlns="http://schemas.openxmlformats.org/spreadsheetml/2006/main" count="68" uniqueCount="62">
  <si>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</si>
  <si>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</si>
  <si>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</si>
  <si>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</si>
  <si>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</si>
  <si>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</si>
  <si>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</si>
  <si>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</si>
  <si>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</si>
  <si>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</si>
  <si>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</si>
  <si>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</si>
  <si>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</si>
  <si>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</si>
  <si>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</si>
  <si>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</si>
  <si>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12</t>
  </si>
  <si>
    <t>6145</t>
  </si>
  <si>
    <t>Orange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</si>
  <si>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</si>
  <si>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</si>
  <si>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</si>
  <si>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</si>
  <si>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</si>
  <si>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</si>
  <si>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</si>
  <si>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Orange County Transportation Authority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</si>
  <si>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</si>
  <si>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</si>
  <si>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</si>
  <si>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</si>
  <si>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</si>
  <si>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Total</t>
  </si>
  <si>
    <t>LA-Long Beach-Anaheim (Shared)</t>
  </si>
  <si>
    <t>Mission Viejo-Lake Forest-San Clemente (Shared)</t>
  </si>
  <si>
    <t>Urban Area</t>
  </si>
  <si>
    <t>Urban Area Code</t>
  </si>
  <si>
    <t>Obligations &amp; Transfers/
Exchanges</t>
  </si>
  <si>
    <t>002, 702, 51445</t>
  </si>
  <si>
    <t>703, 57709</t>
  </si>
  <si>
    <t>RSTP /</t>
  </si>
  <si>
    <t>STBGP</t>
  </si>
  <si>
    <t xml:space="preserve">No Transfers/Exchanges </t>
  </si>
  <si>
    <t>No Activity this Month</t>
  </si>
  <si>
    <t>September 30, 2022 Balance</t>
  </si>
  <si>
    <t>Total Beginning 
October 2022 Balance</t>
  </si>
  <si>
    <t>October 31, 2022 Balance</t>
  </si>
  <si>
    <t>Y400/Y003</t>
  </si>
  <si>
    <t>Y230</t>
  </si>
  <si>
    <t>Y240</t>
  </si>
  <si>
    <t>FFY 2022-23 Apportionments</t>
  </si>
  <si>
    <t>Repayment for May 15, 2018 MOU between VCTCand OCTA</t>
  </si>
  <si>
    <t>Repayment for July 15, 2022 MOU between OCTA and MTC</t>
  </si>
  <si>
    <t>FFY 2022-2023 Estimated (Advanced) CMAQ Apportionments as of 11/10/2022</t>
  </si>
  <si>
    <t>FFY 2022-2023 Estimated (Advanced) STBGP Urban Apportionments as of 11/10/2022</t>
  </si>
  <si>
    <t>FFY 2022-2023 Estimated (Advanced) STBGP Flex Apportionments as of 11/10/2022</t>
  </si>
  <si>
    <t>Adjustments</t>
  </si>
  <si>
    <t>NHPP</t>
  </si>
  <si>
    <t>Repayment for August 29, 2022 MOU between DLA Bridge Program and OCTA</t>
  </si>
  <si>
    <t>Y001</t>
  </si>
  <si>
    <t>FFY 2021-22 CMAQ Apportionments (difference of 21-22 Actual Apportionments vs 21-22 Advanced Apportionments)</t>
  </si>
  <si>
    <t>FFY 2021-22 STBGP Flex Apportionments (difference of 21-22 Actual Apportionments vs 21-22 Advanced Apportionments)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</si>
</sst>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#,##0.000_);[Red]\(#,##0.0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38" fontId="0" fillId="0" borderId="0" xfId="0"/>
    <xf numFmtId="38" fontId="3" fillId="0" borderId="0" xfId="0" applyFont="1"/>
    <xf numFmtId="38" fontId="3" fillId="0" borderId="0" xfId="0" applyFont="1" applyAlignment="1">
      <alignment horizontal="center"/>
    </xf>
    <xf numFmtId="38" fontId="3" fillId="0" borderId="0" xfId="0" applyFont="1" applyAlignment="1">
      <alignment horizontal="center" wrapText="1"/>
    </xf>
    <xf numFmtId="38" fontId="3" fillId="0" borderId="0" xfId="0" applyNumberFormat="1" applyFont="1" applyAlignment="1">
      <alignment horizontal="center"/>
    </xf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/>
    <xf numFmtId="38" fontId="3" fillId="0" borderId="7" xfId="0" applyFont="1" applyBorder="1"/>
    <xf numFmtId="38" fontId="3" fillId="0" borderId="7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38" fontId="3" fillId="0" borderId="0" xfId="0" applyFont="1" applyFill="1"/>
    <xf numFmtId="38" fontId="3" fillId="0" borderId="0" xfId="0" applyFont="1" applyFill="1" applyBorder="1"/>
    <xf numFmtId="38" fontId="3" fillId="0" borderId="0" xfId="0" quotePrefix="1" applyFont="1" applyFill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8" fontId="3" fillId="0" borderId="0" xfId="0" applyFont="1" applyFill="1" applyBorder="1" applyAlignment="1">
      <alignment wrapText="1"/>
    </xf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 wrapText="1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38" fontId="3" fillId="0" borderId="0" xfId="0" applyFont="1" applyAlignment="1">
      <alignment wrapText="1"/>
    </xf>
    <xf numFmtId="38" fontId="3" fillId="0" borderId="0" xfId="0" applyNumberFormat="1" applyFont="1"/>
    <xf numFmtId="38" fontId="0" fillId="0" borderId="2" xfId="0" applyFont="1" applyFill="1" applyBorder="1" applyAlignment="1">
      <alignment horizontal="left"/>
    </xf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2" xfId="0" applyFont="1" applyFill="1" applyBorder="1"/>
    <xf numFmtId="49" fontId="3" fillId="0" borderId="2" xfId="0" applyNumberFormat="1" applyFont="1" applyFill="1" applyBorder="1" applyAlignment="1" applyProtection="1"/>
    <xf numFmtId="0" fontId="2" fillId="3" borderId="8" xfId="1" applyNumberFormat="1" applyFont="1" applyFill="1" applyBorder="1" applyAlignment="1" applyProtection="1">
      <alignment horizontal="center"/>
    </xf>
    <xf numFmtId="38" fontId="3" fillId="3" borderId="3" xfId="0" applyFont="1" applyFill="1" applyBorder="1"/>
    <xf numFmtId="0" fontId="3" fillId="0" borderId="6" xfId="0" applyNumberFormat="1" applyFont="1" applyFill="1" applyBorder="1" applyAlignment="1" applyProtection="1"/>
    <xf numFmtId="38" fontId="3" fillId="3" borderId="9" xfId="0" applyFont="1" applyFill="1" applyBorder="1"/>
    <xf numFmtId="38" fontId="0" fillId="0" borderId="0" xfId="0" applyFont="1"/>
    <xf numFmtId="38" fontId="1" fillId="0" borderId="0" xfId="0" applyFont="1"/>
    <xf numFmtId="40" fontId="3" fillId="0" borderId="0" xfId="0" applyNumberFormat="1" applyFont="1"/>
    <xf numFmtId="40" fontId="3" fillId="0" borderId="0" xfId="0" applyNumberFormat="1" applyFont="1" applyAlignment="1">
      <alignment wrapText="1"/>
    </xf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7" xfId="0" applyFont="1" applyBorder="1"/>
    <xf numFmtId="38" fontId="1" fillId="0" borderId="17" xfId="0" applyFont="1" applyBorder="1"/>
    <xf numFmtId="38" fontId="1" fillId="0" borderId="17" xfId="0" applyFont="1" applyBorder="1" applyAlignment="1"/>
    <xf numFmtId="0" fontId="2" fillId="3" borderId="15" xfId="1" applyNumberFormat="1" applyFont="1" applyFill="1" applyBorder="1" applyAlignment="1" applyProtection="1">
      <alignment horizontal="center" wrapText="1"/>
    </xf>
    <xf numFmtId="40" fontId="5" fillId="0" borderId="0" xfId="0" applyNumberFormat="1" applyFont="1"/>
    <xf numFmtId="38" fontId="2" fillId="0" borderId="0" xfId="0" applyFont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38" fontId="0" fillId="0" borderId="7" xfId="0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49" fontId="0" fillId="0" borderId="2" xfId="0" applyNumberFormat="1" applyFont="1" applyFill="1" applyBorder="1" applyAlignment="1" applyProtection="1">
      <alignment horizontal="center"/>
    </xf>
    <xf numFmtId="38" fontId="0" fillId="0" borderId="0" xfId="0" applyFont="1" applyFill="1"/>
    <xf numFmtId="38" fontId="0" fillId="0" borderId="0" xfId="0" applyFont="1" applyBorder="1"/>
    <xf numFmtId="0" fontId="0" fillId="0" borderId="0" xfId="1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wrapText="1"/>
    </xf>
    <xf numFmtId="0" fontId="0" fillId="0" borderId="7" xfId="0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164" fontId="3" fillId="0" borderId="0" xfId="0" quotePrefix="1" applyNumberFormat="1" applyFont="1" applyBorder="1" applyAlignment="1">
      <alignment horizontal="left"/>
    </xf>
    <xf numFmtId="38" fontId="2" fillId="2" borderId="15" xfId="0" applyFont="1" applyFill="1" applyBorder="1" applyAlignment="1"/>
    <xf numFmtId="38" fontId="3" fillId="0" borderId="0" xfId="0" applyFont="1" applyAlignment="1">
      <alignment horizontal="right"/>
    </xf>
    <xf numFmtId="38" fontId="3" fillId="0" borderId="0" xfId="0" applyNumberFormat="1" applyFont="1" applyBorder="1"/>
    <xf numFmtId="0" fontId="0" fillId="0" borderId="0" xfId="1" applyNumberFormat="1" applyFont="1" applyFill="1" applyBorder="1" applyAlignment="1" applyProtection="1">
      <alignment horizontal="right"/>
    </xf>
    <xf numFmtId="38" fontId="0" fillId="0" borderId="0" xfId="0" applyFont="1" applyBorder="1" applyAlignment="1">
      <alignment horizontal="right"/>
    </xf>
    <xf numFmtId="8" fontId="0" fillId="0" borderId="0" xfId="0" applyNumberFormat="1" applyFont="1" applyBorder="1"/>
    <xf numFmtId="8" fontId="0" fillId="0" borderId="0" xfId="1" applyNumberFormat="1" applyFont="1" applyFill="1" applyBorder="1" applyAlignment="1" applyProtection="1"/>
    <xf numFmtId="165" fontId="3" fillId="0" borderId="0" xfId="2" applyNumberFormat="1" applyFont="1"/>
    <xf numFmtId="38" fontId="1" fillId="0" borderId="16" xfId="0" applyNumberFormat="1" applyFont="1" applyFill="1" applyBorder="1" applyAlignment="1"/>
    <xf numFmtId="49" fontId="0" fillId="0" borderId="18" xfId="0" applyNumberFormat="1" applyFont="1" applyBorder="1" applyAlignment="1">
      <alignment horizontal="center"/>
    </xf>
    <xf numFmtId="0" fontId="0" fillId="0" borderId="16" xfId="0" quotePrefix="1" applyNumberFormat="1" applyFont="1" applyBorder="1" applyAlignment="1">
      <alignment horizontal="center" wrapText="1"/>
    </xf>
    <xf numFmtId="38" fontId="1" fillId="0" borderId="17" xfId="0" applyNumberFormat="1" applyFont="1" applyFill="1" applyBorder="1" applyAlignment="1"/>
    <xf numFmtId="0" fontId="0" fillId="0" borderId="11" xfId="0" applyNumberFormat="1" applyFont="1" applyFill="1" applyBorder="1" applyAlignment="1" applyProtection="1"/>
    <xf numFmtId="38" fontId="3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164" fontId="0" fillId="0" borderId="0" xfId="0" quotePrefix="1" applyNumberFormat="1" applyFont="1" applyFill="1" applyBorder="1" applyAlignment="1">
      <alignment horizontal="center"/>
    </xf>
    <xf numFmtId="38" fontId="1" fillId="0" borderId="0" xfId="0" applyFont="1" applyAlignment="1">
      <alignment horizontal="left"/>
    </xf>
    <xf numFmtId="38" fontId="3" fillId="0" borderId="11" xfId="0" applyFont="1" applyFill="1" applyBorder="1"/>
    <xf numFmtId="38" fontId="3" fillId="0" borderId="3" xfId="0" applyFont="1" applyFill="1" applyBorder="1"/>
    <xf numFmtId="38" fontId="2" fillId="0" borderId="3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 wrapText="1"/>
    </xf>
    <xf numFmtId="38" fontId="3" fillId="0" borderId="3" xfId="0" applyFont="1" applyFill="1" applyBorder="1" applyAlignment="1">
      <alignment wrapText="1"/>
    </xf>
    <xf numFmtId="40" fontId="1" fillId="0" borderId="0" xfId="0" applyNumberFormat="1" applyFont="1"/>
    <xf numFmtId="38" fontId="1" fillId="0" borderId="16" xfId="0" applyNumberFormat="1" applyFont="1" applyBorder="1"/>
    <xf numFmtId="38" fontId="1" fillId="0" borderId="17" xfId="0" applyNumberFormat="1" applyFont="1" applyBorder="1"/>
    <xf numFmtId="40" fontId="3" fillId="0" borderId="0" xfId="0" applyNumberFormat="1" applyFont="1" applyBorder="1"/>
    <xf numFmtId="40" fontId="3" fillId="0" borderId="0" xfId="1" applyNumberFormat="1" applyFont="1" applyFill="1" applyBorder="1" applyAlignment="1" applyProtection="1"/>
    <xf numFmtId="38" fontId="2" fillId="3" borderId="6" xfId="0" applyNumberFormat="1" applyFont="1" applyFill="1" applyBorder="1"/>
    <xf numFmtId="166" fontId="1" fillId="0" borderId="0" xfId="0" applyNumberFormat="1" applyFont="1"/>
    <xf numFmtId="0" fontId="1" fillId="0" borderId="0" xfId="1" applyNumberFormat="1" applyFont="1" applyFill="1" applyBorder="1" applyAlignment="1" applyProtection="1">
      <alignment horizontal="center"/>
    </xf>
    <xf numFmtId="38" fontId="0" fillId="0" borderId="4" xfId="0" applyFont="1" applyBorder="1"/>
    <xf numFmtId="38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0" fillId="0" borderId="2" xfId="0" applyFont="1" applyFill="1" applyBorder="1" applyAlignment="1">
      <alignment horizontal="center"/>
    </xf>
    <xf numFmtId="38" fontId="1" fillId="0" borderId="2" xfId="0" applyFont="1" applyBorder="1" applyAlignment="1">
      <alignment horizontal="center" wrapText="1"/>
    </xf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  <xf numFmtId="40" fontId="3" fillId="0" borderId="0" xfId="0" applyNumberFormat="1" applyFont="1" applyFill="1"/>
    <xf numFmtId="38" fontId="3" fillId="0" borderId="0" xfId="0" applyFont="1" applyFill="1" applyAlignment="1"/>
    <xf numFmtId="40" fontId="6" fillId="0" borderId="0" xfId="0" applyNumberFormat="1" applyFont="1" applyFill="1" applyAlignment="1">
      <alignment wrapText="1"/>
    </xf>
    <xf numFmtId="38" fontId="2" fillId="2" borderId="15" xfId="0" applyNumberFormat="1" applyFont="1" applyFill="1" applyBorder="1" applyAlignment="1"/>
    <xf numFmtId="0" fontId="0" fillId="0" borderId="2" xfId="1" applyNumberFormat="1" applyFont="1" applyFill="1" applyBorder="1" applyAlignment="1">
      <alignment horizontal="center"/>
    </xf>
    <xf numFmtId="38" fontId="3" fillId="3" borderId="3" xfId="1" applyNumberFormat="1" applyFont="1" applyFill="1" applyBorder="1" applyAlignment="1" applyProtection="1">
      <alignment horizontal="center"/>
    </xf>
    <xf numFmtId="38" fontId="2" fillId="3" borderId="4" xfId="1" applyNumberFormat="1" applyFont="1" applyFill="1" applyBorder="1" applyAlignment="1" applyProtection="1">
      <alignment horizontal="left"/>
    </xf>
    <xf numFmtId="38" fontId="2" fillId="3" borderId="4" xfId="1" applyNumberFormat="1" applyFont="1" applyFill="1" applyBorder="1" applyAlignment="1" applyProtection="1">
      <alignment horizontal="center"/>
    </xf>
    <xf numFmtId="40" fontId="3" fillId="0" borderId="0" xfId="0" applyNumberFormat="1" applyFont="1" applyFill="1" applyBorder="1"/>
    <xf numFmtId="38" fontId="2" fillId="2" borderId="1" xfId="0" applyNumberFormat="1" applyFont="1" applyFill="1" applyBorder="1"/>
    <xf numFmtId="38" fontId="3" fillId="0" borderId="14" xfId="0" applyNumberFormat="1" applyFont="1" applyBorder="1"/>
    <xf numFmtId="38" fontId="2" fillId="0" borderId="1" xfId="0" applyNumberFormat="1" applyFont="1" applyBorder="1"/>
    <xf numFmtId="38" fontId="2" fillId="3" borderId="3" xfId="0" applyNumberFormat="1" applyFont="1" applyFill="1" applyBorder="1"/>
    <xf numFmtId="38" fontId="3" fillId="0" borderId="20" xfId="0" applyNumberFormat="1" applyFont="1" applyBorder="1"/>
    <xf numFmtId="38" fontId="3" fillId="0" borderId="20" xfId="0" applyNumberFormat="1" applyFont="1" applyFill="1" applyBorder="1"/>
    <xf numFmtId="38" fontId="2" fillId="2" borderId="21" xfId="0" applyNumberFormat="1" applyFont="1" applyFill="1" applyBorder="1"/>
    <xf numFmtId="38" fontId="2" fillId="0" borderId="21" xfId="0" applyNumberFormat="1" applyFont="1" applyBorder="1"/>
    <xf numFmtId="38" fontId="2" fillId="4" borderId="17" xfId="0" applyNumberFormat="1" applyFont="1" applyFill="1" applyBorder="1"/>
    <xf numFmtId="38" fontId="2" fillId="0" borderId="17" xfId="0" applyNumberFormat="1" applyFont="1" applyFill="1" applyBorder="1"/>
    <xf numFmtId="38" fontId="3" fillId="0" borderId="22" xfId="0" applyNumberFormat="1" applyFont="1" applyBorder="1"/>
    <xf numFmtId="38" fontId="3" fillId="4" borderId="19" xfId="1" applyNumberFormat="1" applyFont="1" applyFill="1" applyBorder="1" applyAlignment="1" applyProtection="1">
      <alignment horizontal="center"/>
    </xf>
    <xf numFmtId="38" fontId="3" fillId="4" borderId="20" xfId="1" applyNumberFormat="1" applyFont="1" applyFill="1" applyBorder="1" applyAlignment="1" applyProtection="1">
      <alignment horizontal="center"/>
    </xf>
    <xf numFmtId="38" fontId="2" fillId="4" borderId="16" xfId="1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2022</v>
          </cell>
        </row>
        <row r="12">
          <cell r="F12" t="str">
            <v>September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zoomScaleNormal="100" workbookViewId="0">
      <selection activeCell="B1" sqref="B1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7.42578125" style="1" customWidth="1"/>
    <col min="4" max="4" width="11.5703125" style="1" bestFit="1" customWidth="1"/>
    <col min="5" max="5" width="40.28515625" style="1" customWidth="1"/>
    <col min="6" max="6" width="20.5703125" style="1" customWidth="1"/>
    <col min="7" max="7" width="25.7109375" style="75" customWidth="1"/>
    <col min="8" max="8" width="25.7109375" style="1" customWidth="1"/>
    <col min="9" max="9" width="16.28515625" style="1" bestFit="1" customWidth="1"/>
    <col min="10" max="10" width="12.7109375" style="1" customWidth="1"/>
    <col min="11" max="11" width="16.42578125" style="76" bestFit="1" customWidth="1"/>
    <col min="12" max="12" width="14.5703125" style="76" customWidth="1"/>
    <col min="13" max="13" width="14.42578125" style="76" bestFit="1" customWidth="1"/>
    <col min="14" max="14" width="12.28515625" style="1" bestFit="1" customWidth="1"/>
    <col min="15" max="15" width="13.42578125" style="1" bestFit="1" customWidth="1"/>
    <col min="16" max="16384" width="8.85546875" style="1"/>
  </cols>
  <sheetData>
    <row r="1" spans="1:15" x14ac:dyDescent="0.2">
      <c r="A1" s="102"/>
      <c r="B1" s="102"/>
      <c r="C1" s="102"/>
      <c r="D1" s="102"/>
      <c r="E1" s="102"/>
      <c r="F1" s="102" t="s">
        <v>26</v>
      </c>
      <c r="G1" s="102"/>
      <c r="H1" s="102"/>
      <c r="I1" s="102"/>
      <c r="J1" s="102"/>
      <c r="K1" s="102"/>
      <c r="L1" s="102"/>
      <c r="M1" s="102"/>
    </row>
    <row r="2" spans="1:15" x14ac:dyDescent="0.2">
      <c r="A2" s="102"/>
      <c r="B2" s="102"/>
      <c r="C2" s="102"/>
      <c r="D2" s="102"/>
      <c r="E2" s="102"/>
      <c r="F2" s="102" t="s">
        <v>19</v>
      </c>
      <c r="G2" s="102"/>
      <c r="H2" s="102"/>
      <c r="I2" s="102"/>
      <c r="J2" s="102"/>
      <c r="K2" s="102"/>
      <c r="L2" s="102"/>
      <c r="M2" s="102"/>
    </row>
    <row r="3" spans="1:15" x14ac:dyDescent="0.2">
      <c r="A3" s="102"/>
      <c r="B3" s="102"/>
      <c r="C3" s="102"/>
      <c r="D3" s="102"/>
      <c r="E3" s="102"/>
      <c r="F3" s="102" t="str">
        <f>[1]Template!$A$3</f>
        <v>CMAQ and RSTP/STBGP</v>
      </c>
      <c r="G3" s="102"/>
      <c r="H3" s="102"/>
      <c r="I3" s="102"/>
      <c r="J3" s="102"/>
      <c r="K3" s="102"/>
      <c r="L3" s="102"/>
      <c r="M3" s="102"/>
    </row>
    <row r="4" spans="1:15" x14ac:dyDescent="0.2">
      <c r="A4" s="102"/>
      <c r="B4" s="102"/>
      <c r="C4" s="102"/>
      <c r="D4" s="102"/>
      <c r="E4" s="102"/>
      <c r="F4" s="102" t="str">
        <f>[1]Template!$A$4</f>
        <v>October 31, 2022</v>
      </c>
      <c r="G4" s="102"/>
      <c r="H4" s="102"/>
      <c r="I4" s="102"/>
      <c r="J4" s="102"/>
      <c r="K4" s="102"/>
      <c r="L4" s="102"/>
      <c r="M4" s="102"/>
    </row>
    <row r="5" spans="1:15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4"/>
      <c r="L5" s="4"/>
      <c r="M5" s="4"/>
    </row>
    <row r="6" spans="1:15" ht="13.5" thickBot="1" x14ac:dyDescent="0.25"/>
    <row r="7" spans="1:15" s="2" customFormat="1" ht="12.75" customHeight="1" x14ac:dyDescent="0.2">
      <c r="A7" s="5"/>
      <c r="B7" s="6"/>
      <c r="C7" s="6"/>
      <c r="D7" s="6"/>
      <c r="E7" s="7"/>
      <c r="F7" s="7"/>
      <c r="G7" s="8"/>
      <c r="H7" s="9"/>
      <c r="I7" s="86"/>
      <c r="J7" s="9"/>
      <c r="K7" s="10"/>
      <c r="L7" s="104"/>
      <c r="M7" s="172"/>
      <c r="N7" s="187"/>
      <c r="O7" s="168"/>
    </row>
    <row r="8" spans="1:15" s="2" customFormat="1" x14ac:dyDescent="0.2">
      <c r="A8" s="78"/>
      <c r="B8" s="79"/>
      <c r="C8" s="79"/>
      <c r="D8" s="79" t="s">
        <v>0</v>
      </c>
      <c r="E8" s="80"/>
      <c r="F8" s="80"/>
      <c r="G8" s="81"/>
      <c r="H8" s="82"/>
      <c r="I8" s="82" t="s">
        <v>9</v>
      </c>
      <c r="J8" s="82" t="s">
        <v>35</v>
      </c>
      <c r="K8" s="83"/>
      <c r="L8" s="106" t="s">
        <v>40</v>
      </c>
      <c r="M8" s="173" t="s">
        <v>41</v>
      </c>
      <c r="N8" s="188"/>
      <c r="O8" s="168"/>
    </row>
    <row r="9" spans="1:15" s="2" customFormat="1" x14ac:dyDescent="0.2">
      <c r="A9" s="11" t="s">
        <v>1</v>
      </c>
      <c r="B9" s="12" t="s">
        <v>2</v>
      </c>
      <c r="C9" s="12" t="s">
        <v>12</v>
      </c>
      <c r="D9" s="12" t="s">
        <v>3</v>
      </c>
      <c r="E9" s="12" t="s">
        <v>10</v>
      </c>
      <c r="F9" s="12"/>
      <c r="G9" s="13"/>
      <c r="H9" s="14"/>
      <c r="I9" s="14" t="s">
        <v>6</v>
      </c>
      <c r="J9" s="14" t="s">
        <v>6</v>
      </c>
      <c r="K9" s="15" t="s">
        <v>7</v>
      </c>
      <c r="L9" s="15" t="s">
        <v>29</v>
      </c>
      <c r="M9" s="174" t="s">
        <v>30</v>
      </c>
      <c r="N9" s="189" t="s">
        <v>57</v>
      </c>
      <c r="O9" s="168"/>
    </row>
    <row r="10" spans="1:15" x14ac:dyDescent="0.2">
      <c r="A10" s="16"/>
      <c r="B10" s="17"/>
      <c r="C10" s="17"/>
      <c r="D10" s="17"/>
      <c r="F10" s="17"/>
      <c r="G10" s="18"/>
      <c r="H10" s="19"/>
      <c r="I10" s="19"/>
      <c r="J10" s="19"/>
      <c r="K10" s="20"/>
      <c r="L10" s="20"/>
      <c r="M10" s="122"/>
      <c r="N10" s="180"/>
    </row>
    <row r="11" spans="1:15" x14ac:dyDescent="0.2">
      <c r="A11" s="21" t="s">
        <v>16</v>
      </c>
      <c r="B11" s="22" t="s">
        <v>17</v>
      </c>
      <c r="C11" s="22"/>
      <c r="D11" s="17"/>
      <c r="E11" s="23" t="s">
        <v>18</v>
      </c>
      <c r="F11" s="17"/>
      <c r="G11" s="24"/>
      <c r="H11" s="25"/>
      <c r="I11" s="19"/>
      <c r="J11" s="19"/>
      <c r="K11" s="20"/>
      <c r="L11" s="20"/>
      <c r="M11" s="122"/>
      <c r="N11" s="180"/>
    </row>
    <row r="12" spans="1:15" x14ac:dyDescent="0.2">
      <c r="A12" s="16"/>
      <c r="B12" s="17"/>
      <c r="C12" s="22"/>
      <c r="D12" s="17"/>
      <c r="E12" s="23"/>
      <c r="F12" s="17"/>
      <c r="G12" s="24"/>
      <c r="H12" s="25"/>
      <c r="I12" s="19"/>
      <c r="J12" s="19"/>
      <c r="K12" s="20"/>
      <c r="L12" s="20"/>
      <c r="M12" s="122"/>
      <c r="N12" s="180"/>
    </row>
    <row r="13" spans="1:15" x14ac:dyDescent="0.2">
      <c r="A13" s="16"/>
      <c r="B13" s="22"/>
      <c r="C13" s="22"/>
      <c r="D13" s="17"/>
      <c r="E13" s="23" t="s">
        <v>20</v>
      </c>
      <c r="F13" s="26" t="str">
        <f>[1]Template!$F$12</f>
        <v>September 30, 2022</v>
      </c>
      <c r="G13" s="24"/>
      <c r="H13" s="25"/>
      <c r="I13" s="19"/>
      <c r="J13" s="19"/>
      <c r="K13" s="20"/>
      <c r="L13" s="20"/>
      <c r="M13" s="122"/>
      <c r="N13" s="180"/>
    </row>
    <row r="14" spans="1:15" x14ac:dyDescent="0.2">
      <c r="A14" s="21"/>
      <c r="B14" s="27"/>
      <c r="C14" s="27"/>
      <c r="D14" s="17"/>
      <c r="E14" s="1" t="s">
        <v>8</v>
      </c>
      <c r="F14" s="28"/>
      <c r="G14" s="29"/>
      <c r="H14" s="30"/>
      <c r="I14" s="19"/>
      <c r="J14" s="19"/>
      <c r="K14" s="20">
        <v>5117482.5199999791</v>
      </c>
      <c r="L14" s="20">
        <v>3749246.140127562</v>
      </c>
      <c r="M14" s="122">
        <v>-381613.99232501537</v>
      </c>
      <c r="N14" s="180">
        <v>0</v>
      </c>
      <c r="O14" s="92"/>
    </row>
    <row r="15" spans="1:15" x14ac:dyDescent="0.2">
      <c r="A15" s="16"/>
      <c r="B15" s="17"/>
      <c r="C15" s="17"/>
      <c r="D15" s="17"/>
      <c r="F15" s="17"/>
      <c r="G15" s="18"/>
      <c r="H15" s="19"/>
      <c r="I15" s="31"/>
      <c r="J15" s="19"/>
      <c r="K15" s="20"/>
      <c r="L15" s="20"/>
      <c r="M15" s="150"/>
      <c r="N15" s="180"/>
    </row>
    <row r="16" spans="1:15" x14ac:dyDescent="0.2">
      <c r="A16" s="16"/>
      <c r="B16" s="17"/>
      <c r="C16" s="17"/>
      <c r="D16" s="17"/>
      <c r="E16" s="23" t="s">
        <v>27</v>
      </c>
      <c r="F16" s="17"/>
      <c r="G16" s="18"/>
      <c r="H16" s="19"/>
      <c r="I16" s="32"/>
      <c r="J16" s="84"/>
      <c r="K16" s="20"/>
      <c r="L16" s="20"/>
      <c r="M16" s="175"/>
      <c r="N16" s="180"/>
      <c r="O16" s="92"/>
    </row>
    <row r="17" spans="1:15" x14ac:dyDescent="0.2">
      <c r="A17" s="16"/>
      <c r="B17" s="17"/>
      <c r="C17" s="17"/>
      <c r="D17" s="17"/>
      <c r="E17" s="91" t="s">
        <v>60</v>
      </c>
      <c r="F17" s="23"/>
      <c r="G17" s="157"/>
      <c r="H17" s="158"/>
      <c r="I17" s="161" t="s">
        <v>47</v>
      </c>
      <c r="J17" s="84"/>
      <c r="K17" s="20">
        <v>59095</v>
      </c>
      <c r="L17" s="20"/>
      <c r="M17" s="175"/>
      <c r="N17" s="180"/>
      <c r="O17" s="92"/>
    </row>
    <row r="18" spans="1:15" x14ac:dyDescent="0.2">
      <c r="A18" s="16"/>
      <c r="B18" s="17"/>
      <c r="C18" s="17"/>
      <c r="D18" s="17"/>
      <c r="E18" s="91" t="s">
        <v>61</v>
      </c>
      <c r="F18" s="23"/>
      <c r="G18" s="157"/>
      <c r="H18" s="158"/>
      <c r="I18" s="159" t="s">
        <v>49</v>
      </c>
      <c r="J18" s="84"/>
      <c r="K18" s="20"/>
      <c r="L18" s="20"/>
      <c r="M18" s="141">
        <v>8352</v>
      </c>
      <c r="N18" s="180"/>
      <c r="O18" s="92"/>
    </row>
    <row r="19" spans="1:15" s="54" customFormat="1" x14ac:dyDescent="0.2">
      <c r="A19" s="138"/>
      <c r="B19" s="55"/>
      <c r="C19" s="55"/>
      <c r="D19" s="55"/>
      <c r="E19" s="162" t="s">
        <v>53</v>
      </c>
      <c r="F19" s="163"/>
      <c r="G19" s="164"/>
      <c r="H19" s="165"/>
      <c r="I19" s="166" t="s">
        <v>47</v>
      </c>
      <c r="J19" s="84"/>
      <c r="K19" s="33">
        <v>50773190</v>
      </c>
      <c r="L19" s="33"/>
      <c r="M19" s="175"/>
      <c r="N19" s="181"/>
      <c r="O19" s="167"/>
    </row>
    <row r="20" spans="1:15" s="54" customFormat="1" x14ac:dyDescent="0.2">
      <c r="A20" s="138"/>
      <c r="B20" s="55"/>
      <c r="C20" s="55"/>
      <c r="D20" s="55"/>
      <c r="E20" s="162" t="s">
        <v>54</v>
      </c>
      <c r="F20" s="163"/>
      <c r="G20" s="164"/>
      <c r="H20" s="165"/>
      <c r="I20" s="166" t="s">
        <v>48</v>
      </c>
      <c r="J20" s="84"/>
      <c r="K20" s="33"/>
      <c r="L20" s="33">
        <v>47481047.32</v>
      </c>
      <c r="M20" s="175"/>
      <c r="N20" s="181"/>
      <c r="O20" s="167"/>
    </row>
    <row r="21" spans="1:15" s="54" customFormat="1" x14ac:dyDescent="0.2">
      <c r="A21" s="138"/>
      <c r="B21" s="55"/>
      <c r="C21" s="55"/>
      <c r="D21" s="55"/>
      <c r="E21" s="162" t="s">
        <v>55</v>
      </c>
      <c r="F21" s="163"/>
      <c r="G21" s="164"/>
      <c r="H21" s="165"/>
      <c r="I21" s="166" t="s">
        <v>49</v>
      </c>
      <c r="J21" s="84"/>
      <c r="K21" s="33"/>
      <c r="L21" s="33"/>
      <c r="M21" s="141">
        <v>464861</v>
      </c>
      <c r="N21" s="181"/>
      <c r="O21" s="167"/>
    </row>
    <row r="22" spans="1:15" ht="12.75" customHeight="1" x14ac:dyDescent="0.2">
      <c r="A22" s="16"/>
      <c r="B22" s="17"/>
      <c r="C22" s="17"/>
      <c r="D22" s="17"/>
      <c r="E22" s="91" t="s">
        <v>51</v>
      </c>
      <c r="F22" s="23"/>
      <c r="G22" s="157"/>
      <c r="H22" s="158"/>
      <c r="I22" s="159" t="s">
        <v>48</v>
      </c>
      <c r="J22" s="171">
        <v>51445</v>
      </c>
      <c r="K22" s="33"/>
      <c r="L22" s="20">
        <v>-16551711</v>
      </c>
      <c r="M22" s="141"/>
      <c r="N22" s="181"/>
    </row>
    <row r="23" spans="1:15" ht="12.75" customHeight="1" x14ac:dyDescent="0.2">
      <c r="A23" s="16"/>
      <c r="B23" s="17"/>
      <c r="C23" s="17"/>
      <c r="D23" s="17"/>
      <c r="E23" t="s">
        <v>52</v>
      </c>
      <c r="F23" s="23"/>
      <c r="G23" s="157"/>
      <c r="H23" s="158"/>
      <c r="I23" s="159" t="s">
        <v>49</v>
      </c>
      <c r="J23" s="160"/>
      <c r="K23" s="33"/>
      <c r="L23" s="20"/>
      <c r="M23" s="141">
        <v>2552525</v>
      </c>
      <c r="N23" s="181"/>
    </row>
    <row r="24" spans="1:15" ht="12.75" customHeight="1" x14ac:dyDescent="0.2">
      <c r="A24" s="16"/>
      <c r="B24" s="17"/>
      <c r="C24" s="17"/>
      <c r="D24" s="17"/>
      <c r="E24" t="s">
        <v>58</v>
      </c>
      <c r="F24" s="23"/>
      <c r="G24" s="157"/>
      <c r="H24" s="158"/>
      <c r="I24" s="159" t="s">
        <v>59</v>
      </c>
      <c r="J24" s="160"/>
      <c r="K24" s="33"/>
      <c r="L24" s="20"/>
      <c r="M24" s="141"/>
      <c r="N24" s="181">
        <v>5420508</v>
      </c>
    </row>
    <row r="25" spans="1:15" x14ac:dyDescent="0.2">
      <c r="A25" s="16"/>
      <c r="B25" s="17"/>
      <c r="C25" s="17"/>
      <c r="D25" s="17"/>
      <c r="F25" s="17"/>
      <c r="G25" s="18"/>
      <c r="H25" s="19"/>
      <c r="I25" s="77"/>
      <c r="J25" s="77"/>
      <c r="K25" s="20"/>
      <c r="L25" s="20"/>
      <c r="M25" s="175"/>
      <c r="N25" s="180"/>
    </row>
    <row r="26" spans="1:15" ht="25.5" x14ac:dyDescent="0.2">
      <c r="A26" s="16"/>
      <c r="B26" s="17"/>
      <c r="C26" s="17"/>
      <c r="D26" s="17"/>
      <c r="E26" s="34" t="s">
        <v>21</v>
      </c>
      <c r="F26" s="35" t="s">
        <v>4</v>
      </c>
      <c r="G26" s="36" t="s">
        <v>5</v>
      </c>
      <c r="H26" s="37" t="s">
        <v>13</v>
      </c>
      <c r="I26" s="38"/>
      <c r="J26" s="38"/>
      <c r="K26" s="39">
        <f>SUM(K14:K25)</f>
        <v>55949767.519999981</v>
      </c>
      <c r="L26" s="39">
        <f>SUM(L14:L25)</f>
        <v>34678582.460127562</v>
      </c>
      <c r="M26" s="176">
        <f>SUM(M14:M25)</f>
        <v>2644124.0076749846</v>
      </c>
      <c r="N26" s="182">
        <f>SUM(N14:N25)</f>
        <v>5420508</v>
      </c>
    </row>
    <row r="27" spans="1:15" x14ac:dyDescent="0.2">
      <c r="A27" s="16"/>
      <c r="B27" s="17"/>
      <c r="C27" s="17"/>
      <c r="D27" s="17"/>
      <c r="E27" s="40"/>
      <c r="F27" s="41"/>
      <c r="G27" s="42"/>
      <c r="H27" s="43"/>
      <c r="I27" s="41"/>
      <c r="J27" s="43"/>
      <c r="K27" s="20"/>
      <c r="L27" s="20"/>
      <c r="M27" s="177"/>
      <c r="N27" s="180"/>
    </row>
    <row r="28" spans="1:15" x14ac:dyDescent="0.2">
      <c r="A28" s="16"/>
      <c r="B28" s="17"/>
      <c r="C28" s="17"/>
      <c r="D28" s="17"/>
      <c r="E28" s="44" t="s">
        <v>22</v>
      </c>
      <c r="F28" s="41"/>
      <c r="G28" s="42"/>
      <c r="H28" s="40"/>
      <c r="I28" s="41"/>
      <c r="J28" s="43"/>
      <c r="K28" s="20"/>
      <c r="L28" s="20"/>
      <c r="M28" s="122"/>
      <c r="N28" s="180"/>
    </row>
    <row r="29" spans="1:15" x14ac:dyDescent="0.2">
      <c r="A29" s="16"/>
      <c r="B29" s="17"/>
      <c r="C29" s="17"/>
      <c r="D29" s="17"/>
      <c r="E29" s="23"/>
      <c r="F29" s="41"/>
      <c r="G29" s="45"/>
      <c r="H29" s="46"/>
      <c r="I29" s="41"/>
      <c r="J29" s="43"/>
      <c r="K29" s="20"/>
      <c r="L29" s="20"/>
      <c r="M29" s="122"/>
      <c r="N29" s="180"/>
    </row>
    <row r="30" spans="1:15" x14ac:dyDescent="0.2">
      <c r="A30" s="16"/>
      <c r="B30" s="17"/>
      <c r="C30" s="17"/>
      <c r="D30" s="17"/>
      <c r="E30" s="23" t="s">
        <v>15</v>
      </c>
      <c r="F30" s="41"/>
      <c r="G30" s="45"/>
      <c r="H30" s="46"/>
      <c r="I30" s="41"/>
      <c r="J30" s="103"/>
      <c r="K30" s="20"/>
      <c r="L30" s="20"/>
      <c r="M30" s="122"/>
      <c r="N30" s="180"/>
    </row>
    <row r="31" spans="1:15" s="54" customFormat="1" x14ac:dyDescent="0.2">
      <c r="A31" s="21"/>
      <c r="B31" s="22"/>
      <c r="C31" s="55"/>
      <c r="D31" s="55"/>
      <c r="E31" s="113"/>
      <c r="F31" s="111"/>
      <c r="G31" s="46"/>
      <c r="H31" s="46"/>
      <c r="I31" s="105"/>
      <c r="J31" s="112"/>
      <c r="K31" s="33"/>
      <c r="L31" s="33"/>
      <c r="M31" s="141"/>
      <c r="N31" s="181"/>
    </row>
    <row r="32" spans="1:15" s="54" customFormat="1" x14ac:dyDescent="0.2">
      <c r="A32" s="21"/>
      <c r="B32" s="22"/>
      <c r="C32" s="55"/>
      <c r="D32" s="133"/>
      <c r="E32" s="156" t="s">
        <v>43</v>
      </c>
      <c r="F32" s="111"/>
      <c r="G32" s="46"/>
      <c r="H32" s="46"/>
      <c r="I32" s="105"/>
      <c r="J32" s="112"/>
      <c r="K32" s="33"/>
      <c r="L32" s="33"/>
      <c r="M32" s="141"/>
      <c r="N32" s="181"/>
    </row>
    <row r="33" spans="1:14" s="54" customFormat="1" x14ac:dyDescent="0.2">
      <c r="A33" s="21"/>
      <c r="B33" s="22"/>
      <c r="C33" s="55"/>
      <c r="D33" s="133"/>
      <c r="E33" s="113"/>
      <c r="F33" s="111"/>
      <c r="G33" s="46"/>
      <c r="H33" s="46"/>
      <c r="I33" s="105"/>
      <c r="J33" s="112"/>
      <c r="K33" s="33"/>
      <c r="L33" s="33"/>
      <c r="M33" s="141"/>
      <c r="N33" s="181"/>
    </row>
    <row r="34" spans="1:14" s="54" customFormat="1" x14ac:dyDescent="0.2">
      <c r="A34" s="21"/>
      <c r="B34" s="22"/>
      <c r="C34" s="55"/>
      <c r="D34" s="133"/>
      <c r="E34" s="137"/>
      <c r="F34" s="111"/>
      <c r="G34" s="46"/>
      <c r="H34" s="46"/>
      <c r="I34" s="105"/>
      <c r="J34" s="112"/>
      <c r="K34" s="33"/>
      <c r="L34" s="33"/>
      <c r="M34" s="141"/>
      <c r="N34" s="181"/>
    </row>
    <row r="35" spans="1:14" s="54" customFormat="1" x14ac:dyDescent="0.2">
      <c r="A35" s="21"/>
      <c r="B35" s="22"/>
      <c r="C35" s="55"/>
      <c r="D35" s="133"/>
      <c r="E35" s="113"/>
      <c r="F35" s="111"/>
      <c r="G35" s="46"/>
      <c r="H35" s="46"/>
      <c r="I35" s="105"/>
      <c r="J35" s="112"/>
      <c r="K35" s="33"/>
      <c r="L35" s="33"/>
      <c r="M35" s="141"/>
      <c r="N35" s="181"/>
    </row>
    <row r="36" spans="1:14" x14ac:dyDescent="0.2">
      <c r="A36" s="21"/>
      <c r="B36" s="22"/>
      <c r="C36" s="17"/>
      <c r="D36" s="17"/>
      <c r="E36" s="90"/>
      <c r="F36" s="41"/>
      <c r="G36" s="45"/>
      <c r="H36" s="46"/>
      <c r="I36" s="41"/>
      <c r="J36" s="103"/>
      <c r="K36" s="20"/>
      <c r="L36" s="20"/>
      <c r="M36" s="122"/>
      <c r="N36" s="180"/>
    </row>
    <row r="37" spans="1:14" x14ac:dyDescent="0.2">
      <c r="A37" s="16"/>
      <c r="B37" s="17"/>
      <c r="C37" s="17"/>
      <c r="D37" s="17"/>
      <c r="E37" s="47" t="s">
        <v>23</v>
      </c>
      <c r="F37" s="48"/>
      <c r="G37" s="49"/>
      <c r="H37" s="50"/>
      <c r="I37" s="48"/>
      <c r="J37" s="61"/>
      <c r="K37" s="51">
        <f>SUM(K31:K36)</f>
        <v>0</v>
      </c>
      <c r="L37" s="51">
        <f>SUM(L31:L36)</f>
        <v>0</v>
      </c>
      <c r="M37" s="178">
        <f>SUM(M31:M36)</f>
        <v>0</v>
      </c>
      <c r="N37" s="183">
        <f>SUM(N31:N36)</f>
        <v>0</v>
      </c>
    </row>
    <row r="38" spans="1:14" x14ac:dyDescent="0.2">
      <c r="A38" s="16"/>
      <c r="B38" s="17"/>
      <c r="C38" s="17"/>
      <c r="D38" s="17"/>
      <c r="E38" s="40"/>
      <c r="F38" s="41"/>
      <c r="G38" s="45"/>
      <c r="H38" s="46"/>
      <c r="I38" s="52"/>
      <c r="J38" s="43"/>
      <c r="K38" s="20"/>
      <c r="L38" s="20"/>
      <c r="M38" s="122"/>
      <c r="N38" s="180"/>
    </row>
    <row r="39" spans="1:14" x14ac:dyDescent="0.2">
      <c r="A39" s="16"/>
      <c r="B39" s="22"/>
      <c r="C39" s="17"/>
      <c r="D39" s="17"/>
      <c r="E39" s="53" t="s">
        <v>11</v>
      </c>
      <c r="F39" s="41"/>
      <c r="G39" s="45"/>
      <c r="H39" s="46"/>
      <c r="I39" s="41"/>
      <c r="J39" s="43"/>
      <c r="K39" s="20" t="s">
        <v>14</v>
      </c>
      <c r="L39" s="20"/>
      <c r="M39" s="122"/>
      <c r="N39" s="180" t="s">
        <v>14</v>
      </c>
    </row>
    <row r="40" spans="1:14" s="54" customFormat="1" x14ac:dyDescent="0.2">
      <c r="A40" s="21"/>
      <c r="B40" s="22"/>
      <c r="C40" s="114"/>
      <c r="D40" s="119"/>
      <c r="E40" s="115"/>
      <c r="F40" s="109"/>
      <c r="G40" s="109"/>
      <c r="H40" s="116"/>
      <c r="I40" s="117"/>
      <c r="J40" s="103"/>
      <c r="K40" s="33"/>
      <c r="L40" s="33"/>
      <c r="M40" s="141"/>
      <c r="N40" s="181"/>
    </row>
    <row r="41" spans="1:14" s="54" customFormat="1" x14ac:dyDescent="0.2">
      <c r="A41" s="21"/>
      <c r="B41" s="22"/>
      <c r="C41" s="118"/>
      <c r="D41" s="136"/>
      <c r="E41" s="154" t="s">
        <v>42</v>
      </c>
      <c r="F41" s="111"/>
      <c r="G41" s="116"/>
      <c r="H41" s="116"/>
      <c r="I41" s="117"/>
      <c r="J41" s="43"/>
      <c r="K41" s="33"/>
      <c r="L41" s="33"/>
      <c r="M41" s="141"/>
      <c r="N41" s="181"/>
    </row>
    <row r="42" spans="1:14" s="54" customFormat="1" x14ac:dyDescent="0.2">
      <c r="A42" s="21"/>
      <c r="B42" s="22"/>
      <c r="C42" s="118"/>
      <c r="D42" s="135"/>
      <c r="E42" s="134"/>
      <c r="F42" s="111"/>
      <c r="G42" s="116"/>
      <c r="H42" s="132"/>
      <c r="I42" s="117"/>
      <c r="J42" s="43"/>
      <c r="K42" s="33"/>
      <c r="L42" s="33"/>
      <c r="M42" s="141"/>
      <c r="N42" s="181"/>
    </row>
    <row r="43" spans="1:14" s="54" customFormat="1" x14ac:dyDescent="0.2">
      <c r="A43" s="21"/>
      <c r="B43" s="22"/>
      <c r="C43" s="55"/>
      <c r="D43" s="56"/>
      <c r="E43" s="110"/>
      <c r="F43" s="41"/>
      <c r="G43" s="45"/>
      <c r="H43" s="45"/>
      <c r="I43" s="41"/>
      <c r="J43" s="43"/>
      <c r="K43" s="33"/>
      <c r="L43" s="33"/>
      <c r="M43" s="141"/>
      <c r="N43" s="181"/>
    </row>
    <row r="44" spans="1:14" ht="12.75" customHeight="1" x14ac:dyDescent="0.2">
      <c r="A44" s="21"/>
      <c r="B44" s="22"/>
      <c r="C44" s="17"/>
      <c r="D44" s="57"/>
      <c r="E44" s="58"/>
      <c r="F44" s="41"/>
      <c r="G44" s="45"/>
      <c r="H44" s="45"/>
      <c r="I44" s="59"/>
      <c r="J44" s="85"/>
      <c r="K44" s="20"/>
      <c r="L44" s="20"/>
      <c r="M44" s="122"/>
      <c r="N44" s="180"/>
    </row>
    <row r="45" spans="1:14" x14ac:dyDescent="0.2">
      <c r="A45" s="16"/>
      <c r="B45" s="17"/>
      <c r="C45" s="17"/>
      <c r="D45" s="17"/>
      <c r="E45" s="47" t="s">
        <v>24</v>
      </c>
      <c r="F45" s="48"/>
      <c r="G45" s="60"/>
      <c r="H45" s="48"/>
      <c r="I45" s="61"/>
      <c r="J45" s="61"/>
      <c r="K45" s="51">
        <f>SUM(K40:K44)</f>
        <v>0</v>
      </c>
      <c r="L45" s="51">
        <f>SUM(L40:L44)</f>
        <v>0</v>
      </c>
      <c r="M45" s="178">
        <f>SUM(M40:M44)</f>
        <v>0</v>
      </c>
      <c r="N45" s="183">
        <f>SUM(N40:N44)</f>
        <v>0</v>
      </c>
    </row>
    <row r="46" spans="1:14" x14ac:dyDescent="0.2">
      <c r="A46" s="16"/>
      <c r="B46" s="17"/>
      <c r="C46" s="17"/>
      <c r="D46" s="17"/>
      <c r="E46" s="40"/>
      <c r="F46" s="40"/>
      <c r="G46" s="62"/>
      <c r="H46" s="40"/>
      <c r="I46" s="40"/>
      <c r="J46" s="88"/>
      <c r="K46" s="20"/>
      <c r="L46" s="20"/>
      <c r="M46" s="122"/>
      <c r="N46" s="180"/>
    </row>
    <row r="47" spans="1:14" x14ac:dyDescent="0.2">
      <c r="A47" s="16"/>
      <c r="B47" s="17"/>
      <c r="C47" s="17"/>
      <c r="D47" s="17"/>
      <c r="F47" s="17"/>
      <c r="G47" s="63"/>
      <c r="H47" s="17"/>
      <c r="I47" s="17"/>
      <c r="J47" s="19"/>
      <c r="K47" s="20"/>
      <c r="L47" s="20"/>
      <c r="M47" s="122"/>
      <c r="N47" s="180"/>
    </row>
    <row r="48" spans="1:14" ht="30" customHeight="1" x14ac:dyDescent="0.2">
      <c r="A48" s="16"/>
      <c r="B48" s="17"/>
      <c r="C48" s="17"/>
      <c r="D48" s="17"/>
      <c r="E48" s="34" t="s">
        <v>25</v>
      </c>
      <c r="F48" s="64"/>
      <c r="G48" s="65"/>
      <c r="H48" s="64"/>
      <c r="I48" s="64"/>
      <c r="J48" s="38"/>
      <c r="K48" s="39">
        <f>+K37+K45</f>
        <v>0</v>
      </c>
      <c r="L48" s="39">
        <f>+L37+L45</f>
        <v>0</v>
      </c>
      <c r="M48" s="176">
        <f>+M37+M45</f>
        <v>0</v>
      </c>
      <c r="N48" s="182">
        <f>+N37+N45</f>
        <v>0</v>
      </c>
    </row>
    <row r="49" spans="1:15" x14ac:dyDescent="0.2">
      <c r="A49" s="16"/>
      <c r="B49" s="17"/>
      <c r="C49" s="17"/>
      <c r="D49" s="17"/>
      <c r="E49" s="17"/>
      <c r="F49" s="66"/>
      <c r="G49" s="18"/>
      <c r="H49" s="17"/>
      <c r="I49" s="66"/>
      <c r="J49" s="19"/>
      <c r="K49" s="20"/>
      <c r="L49" s="20"/>
      <c r="M49" s="122"/>
      <c r="N49" s="180"/>
    </row>
    <row r="50" spans="1:15" s="17" customFormat="1" ht="51" x14ac:dyDescent="0.2">
      <c r="A50" s="16"/>
      <c r="E50" s="67" t="s">
        <v>28</v>
      </c>
      <c r="F50" s="68" t="str">
        <f>F4</f>
        <v>October 31, 2022</v>
      </c>
      <c r="G50" s="69"/>
      <c r="H50" s="70"/>
      <c r="I50" s="87"/>
      <c r="J50" s="89"/>
      <c r="K50" s="152">
        <f>-K48+K26</f>
        <v>55949767.519999981</v>
      </c>
      <c r="L50" s="152">
        <f>-L48+L26</f>
        <v>34678582.460127562</v>
      </c>
      <c r="M50" s="179">
        <f>-M48+M26</f>
        <v>2644124.0076749846</v>
      </c>
      <c r="N50" s="184">
        <f>-N48+N26</f>
        <v>5420508</v>
      </c>
      <c r="O50" s="150"/>
    </row>
    <row r="51" spans="1:15" s="55" customFormat="1" x14ac:dyDescent="0.2">
      <c r="A51" s="138"/>
      <c r="E51" s="144"/>
      <c r="F51" s="145"/>
      <c r="G51" s="146"/>
      <c r="H51" s="139"/>
      <c r="I51" s="139"/>
      <c r="J51" s="139"/>
      <c r="K51" s="140"/>
      <c r="L51" s="140"/>
      <c r="M51" s="140"/>
      <c r="N51" s="185"/>
    </row>
    <row r="52" spans="1:15" s="17" customFormat="1" ht="13.5" thickBot="1" x14ac:dyDescent="0.25">
      <c r="A52" s="71"/>
      <c r="B52" s="72"/>
      <c r="C52" s="72"/>
      <c r="D52" s="72"/>
      <c r="E52" s="155"/>
      <c r="F52" s="72"/>
      <c r="G52" s="142"/>
      <c r="H52" s="72"/>
      <c r="I52" s="72"/>
      <c r="J52" s="72"/>
      <c r="K52" s="143"/>
      <c r="L52" s="143"/>
      <c r="M52" s="143"/>
      <c r="N52" s="186"/>
      <c r="O52" s="150"/>
    </row>
    <row r="53" spans="1:15" s="17" customFormat="1" x14ac:dyDescent="0.2">
      <c r="E53" s="90"/>
      <c r="G53" s="18"/>
      <c r="J53" s="124"/>
      <c r="K53" s="125"/>
      <c r="L53" s="125"/>
      <c r="M53" s="125"/>
    </row>
    <row r="54" spans="1:15" s="73" customFormat="1" x14ac:dyDescent="0.2">
      <c r="G54" s="74"/>
      <c r="J54" s="123"/>
      <c r="K54" s="126"/>
      <c r="L54" s="126"/>
      <c r="M54" s="126"/>
      <c r="O54" s="151"/>
    </row>
    <row r="55" spans="1:15" x14ac:dyDescent="0.2">
      <c r="J55" s="121"/>
      <c r="K55" s="101"/>
      <c r="L55" s="101"/>
      <c r="M55" s="101"/>
      <c r="N55" s="90"/>
    </row>
    <row r="56" spans="1:15" ht="13.5" thickBot="1" x14ac:dyDescent="0.25">
      <c r="K56" s="101"/>
      <c r="L56" s="101"/>
      <c r="M56" s="101"/>
      <c r="N56" s="90"/>
    </row>
    <row r="57" spans="1:15" s="91" customFormat="1" ht="39" thickBot="1" x14ac:dyDescent="0.25">
      <c r="E57" s="100" t="s">
        <v>31</v>
      </c>
      <c r="F57" s="100" t="s">
        <v>44</v>
      </c>
      <c r="G57" s="100" t="s">
        <v>50</v>
      </c>
      <c r="H57" s="100" t="s">
        <v>56</v>
      </c>
      <c r="I57" s="100" t="s">
        <v>45</v>
      </c>
      <c r="J57" s="100" t="s">
        <v>36</v>
      </c>
      <c r="K57" s="100" t="s">
        <v>37</v>
      </c>
      <c r="L57" s="100" t="s">
        <v>46</v>
      </c>
      <c r="N57" s="147"/>
    </row>
    <row r="58" spans="1:15" s="91" customFormat="1" x14ac:dyDescent="0.2">
      <c r="E58" s="94" t="s">
        <v>34</v>
      </c>
      <c r="F58" s="95">
        <v>3749246.4780000011</v>
      </c>
      <c r="G58" s="148">
        <v>9087952.9800000004</v>
      </c>
      <c r="H58" s="148"/>
      <c r="I58" s="95">
        <f>F58+G58</f>
        <v>12837199.458000001</v>
      </c>
      <c r="J58" s="129" t="s">
        <v>39</v>
      </c>
      <c r="K58" s="128"/>
      <c r="L58" s="96">
        <f>I58-K58</f>
        <v>12837199.458000001</v>
      </c>
      <c r="M58" s="147"/>
      <c r="N58" s="153"/>
    </row>
    <row r="59" spans="1:15" s="91" customFormat="1" ht="26.25" thickBot="1" x14ac:dyDescent="0.25">
      <c r="E59" s="97" t="s">
        <v>33</v>
      </c>
      <c r="F59" s="98">
        <v>-0.33500000927597284</v>
      </c>
      <c r="G59" s="149">
        <v>38393094.340000004</v>
      </c>
      <c r="H59" s="149">
        <v>-16551711</v>
      </c>
      <c r="I59" s="98">
        <f>F59+G59+H59</f>
        <v>21841383.004999995</v>
      </c>
      <c r="J59" s="130" t="s">
        <v>38</v>
      </c>
      <c r="K59" s="131"/>
      <c r="L59" s="99">
        <f>I59-K59</f>
        <v>21841383.004999995</v>
      </c>
    </row>
    <row r="60" spans="1:15" s="91" customFormat="1" ht="13.5" thickBot="1" x14ac:dyDescent="0.25">
      <c r="E60" s="120" t="s">
        <v>32</v>
      </c>
      <c r="F60" s="120">
        <f>SUM(F58:F59)</f>
        <v>3749246.1429999918</v>
      </c>
      <c r="G60" s="170">
        <f>SUM(G58:G59)</f>
        <v>47481047.320000008</v>
      </c>
      <c r="H60" s="170">
        <f>SUM(H58:H59)</f>
        <v>-16551711</v>
      </c>
      <c r="I60" s="120">
        <f>SUM(I58:I59)</f>
        <v>34678582.463</v>
      </c>
      <c r="J60" s="120"/>
      <c r="K60" s="120">
        <f>SUM(K58:K59)</f>
        <v>0</v>
      </c>
      <c r="L60" s="170">
        <f>SUM(L58:L59)</f>
        <v>34678582.463</v>
      </c>
    </row>
    <row r="61" spans="1:15" x14ac:dyDescent="0.2">
      <c r="E61" s="90"/>
      <c r="F61" s="92"/>
      <c r="G61" s="93"/>
      <c r="H61" s="92"/>
      <c r="I61" s="92"/>
      <c r="J61" s="92"/>
      <c r="K61" s="92"/>
      <c r="L61" s="92"/>
    </row>
    <row r="62" spans="1:15" x14ac:dyDescent="0.2">
      <c r="F62" s="92"/>
      <c r="G62" s="169"/>
      <c r="H62" s="92"/>
      <c r="I62" s="92"/>
      <c r="J62" s="92"/>
      <c r="K62" s="92"/>
    </row>
    <row r="63" spans="1:15" x14ac:dyDescent="0.2">
      <c r="F63" s="107"/>
      <c r="G63" s="108"/>
      <c r="H63" s="107"/>
      <c r="I63" s="107"/>
      <c r="J63" s="127"/>
      <c r="K63" s="107"/>
    </row>
    <row r="64" spans="1:15" x14ac:dyDescent="0.2">
      <c r="F64" s="92"/>
      <c r="G64" s="108"/>
      <c r="H64" s="92"/>
      <c r="I64" s="92"/>
      <c r="J64" s="127"/>
      <c r="K64" s="92"/>
    </row>
    <row r="67" spans="10:10" x14ac:dyDescent="0.2">
      <c r="J67" s="92"/>
    </row>
  </sheetData>
  <sortState xmlns:xlrd2="http://schemas.microsoft.com/office/spreadsheetml/2017/richdata2" ref="A31:M35">
    <sortCondition ref="F31:F35"/>
    <sortCondition ref="I31:I35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</vt:lpstr>
      <vt:lpstr>Orange!Print_Area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2019-12-11T15:33:02Z</cp:lastPrinted>
  <dcterms:created xsi:type="dcterms:W3CDTF">2004-07-28T16:25:05Z</dcterms:created>
  <dcterms:modified xsi:type="dcterms:W3CDTF">2022-12-14T22:44:57Z</dcterms:modified>
</cp:coreProperties>
</file>