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September 2022\monthly activity reports\"/>
    </mc:Choice>
  </mc:AlternateContent>
  <xr:revisionPtr revIDLastSave="0" documentId="13_ncr:1_{00173549-D4D2-46F0-A915-CAF10979BC3E}" xr6:coauthVersionLast="47" xr6:coauthVersionMax="47" xr10:uidLastSave="{00000000-0000-0000-0000-000000000000}"/>
  <bookViews>
    <workbookView xWindow="28680" yWindow="-120" windowWidth="29040" windowHeight="15840" tabRatio="590" xr2:uid="{00000000-000D-0000-FFFF-FFFF00000000}"/>
  </bookViews>
  <sheets>
    <sheet name="LAMTA" sheetId="2" r:id="rId1"/>
  </sheets>
  <externalReferences>
    <externalReference r:id="rId2"/>
  </externalReferences>
  <definedNames>
    <definedName name="_xlnm._FilterDatabase" localSheetId="0" hidden="1">LAMTA!#REF!</definedName>
    <definedName name="_xlnm.Print_Area" localSheetId="0">LAMTA!$A$1:$M$64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" l="1"/>
  <c r="K38" i="2"/>
  <c r="K45" i="2"/>
  <c r="L45" i="2"/>
  <c r="M38" i="2"/>
  <c r="K48" i="2" l="1"/>
  <c r="F3" i="2"/>
  <c r="M22" i="2" l="1"/>
  <c r="L22" i="2"/>
  <c r="K22" i="2"/>
  <c r="K50" i="2" s="1"/>
  <c r="L48" i="2" l="1"/>
  <c r="G64" i="2" l="1"/>
  <c r="F64" i="2" l="1"/>
  <c r="H63" i="2" l="1"/>
  <c r="H62" i="2"/>
  <c r="K62" i="2" s="1"/>
  <c r="H61" i="2"/>
  <c r="H60" i="2"/>
  <c r="K60" i="2" s="1"/>
  <c r="H64" i="2" l="1"/>
  <c r="M45" i="2"/>
  <c r="J64" i="2" l="1"/>
  <c r="F4" i="2" l="1"/>
  <c r="F50" i="2" s="1"/>
  <c r="K63" i="2" l="1"/>
  <c r="L50" i="2"/>
  <c r="K61" i="2" l="1"/>
  <c r="K64" i="2" s="1"/>
  <c r="M48" i="2" l="1"/>
  <c r="M50" i="2" l="1"/>
  <c r="F13" i="2" l="1"/>
</calcChain>
</file>

<file path=xl/sharedStrings.xml><?xml version="1.0" encoding="utf-8"?>
<sst xmlns="http://schemas.openxmlformats.org/spreadsheetml/2006/main" count="124" uniqueCount="80">
  <si>
    <t>Appn</t>
  </si>
  <si>
    <t>Local Agency</t>
  </si>
  <si>
    <t>Transfers/Exchanges (includes FTAs)</t>
  </si>
  <si>
    <t>County</t>
  </si>
  <si>
    <t>Description</t>
  </si>
  <si>
    <t xml:space="preserve"> </t>
  </si>
  <si>
    <t>07</t>
  </si>
  <si>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</si>
  <si>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</si>
  <si>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</si>
  <si>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</si>
  <si>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</si>
  <si>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</si>
  <si>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</si>
  <si>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</si>
  <si>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</si>
  <si>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Obligations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</si>
  <si>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</si>
  <si>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</si>
  <si>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</si>
  <si>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</si>
  <si>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</si>
  <si>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</si>
  <si>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</si>
  <si>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</si>
  <si>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Los Angeles County Metropolitan Transportation Authority</t>
  </si>
  <si>
    <t>Apportionment Adjustments</t>
  </si>
  <si>
    <t>Urban</t>
  </si>
  <si>
    <t>Any Area</t>
  </si>
  <si>
    <t>Urbanized Areas</t>
  </si>
  <si>
    <t>Lancaster-Palmdale (Inclusive)</t>
  </si>
  <si>
    <t>Santa Clarita (Inclusive)</t>
  </si>
  <si>
    <t>LA-Long Beach-Anaheim (Shared)</t>
  </si>
  <si>
    <t>Thousand Oaks (Shared)</t>
  </si>
  <si>
    <t>Total</t>
  </si>
  <si>
    <t>Urban Area</t>
  </si>
  <si>
    <t>Urban Area Code</t>
  </si>
  <si>
    <t>Obligations &amp; Transfers/
Exchanges</t>
  </si>
  <si>
    <t>301, 47611</t>
  </si>
  <si>
    <t>002, 702, 51445</t>
  </si>
  <si>
    <t>RSTP /</t>
  </si>
  <si>
    <t>STBGP</t>
  </si>
  <si>
    <t>Adjustments</t>
  </si>
  <si>
    <t>August 31, 2022 Balance</t>
  </si>
  <si>
    <t xml:space="preserve">No Transfers/Exchanges </t>
  </si>
  <si>
    <t>Total Beginning 
September 2022 Balance</t>
  </si>
  <si>
    <t>September 30, 2022 Balance</t>
  </si>
  <si>
    <t>Los Angeles</t>
  </si>
  <si>
    <t>09/13/2022</t>
  </si>
  <si>
    <t>CALTRANS</t>
  </si>
  <si>
    <t>CMLN-6207(070)</t>
  </si>
  <si>
    <t>RT. 10 : FROM CITRUS AVE. TO RT. 57</t>
  </si>
  <si>
    <t>CONSTRUCT HOV LANE IN BOTH DIRECTIONS. (TC)</t>
  </si>
  <si>
    <t>Y400</t>
  </si>
  <si>
    <t>09/08/2022</t>
  </si>
  <si>
    <t>LA MIRADA</t>
  </si>
  <si>
    <t>STPLG-5364(011)</t>
  </si>
  <si>
    <t>IMPERIAL HWY FROM VALLEY VIEW AVENUE TO WICKER DRIVE.</t>
  </si>
  <si>
    <t>ROAD REHABILITATION (TC)</t>
  </si>
  <si>
    <t>L24E</t>
  </si>
  <si>
    <t>Z230</t>
  </si>
  <si>
    <t>LOS ANGELES</t>
  </si>
  <si>
    <t>RPSTPLE-5006(654)</t>
  </si>
  <si>
    <t>IMPERIAL HIGHWAYBB/N PERISHING &amp; 1000FT EAST OF PERISHING DR. IN LOS ANGELES CIT</t>
  </si>
  <si>
    <t>INSTALLATION OF BIKE LANES &amp;MEDIA ISLAND REDUCTION</t>
  </si>
  <si>
    <t>L400</t>
  </si>
  <si>
    <t>LYNWOOD</t>
  </si>
  <si>
    <t>STPL-5250(034)</t>
  </si>
  <si>
    <t>WRIGHT RD FROM FERNWOOD AVE TO DUNCAN AVE.</t>
  </si>
  <si>
    <t>STREET REHABILITATION AND RESURFACING.</t>
  </si>
  <si>
    <t>L240</t>
  </si>
  <si>
    <t>M240</t>
  </si>
  <si>
    <t>FFY 2021-22 CMAQ Apportionments (difference of 21-22 Advanced Apportionments issued in 12/13/2021 and 9/21/22)</t>
  </si>
  <si>
    <t>FFY 2021-22 STBGP Urban Appointments (difference of 21-22 Advanced Apportionments issued in 12/9/2021 and 9/21/22)</t>
  </si>
  <si>
    <t>FFY 2021-22 STBGP Flex Appointments (difference of 21-22 Advanced Apportionments issued in 12/9/2021 and 9/21/22)</t>
  </si>
  <si>
    <t>Z40E/Z0E3/
Y400/Y003</t>
  </si>
  <si>
    <t>Z23E/Y230</t>
  </si>
  <si>
    <t>Z24E/Y240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</si>
  <si>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The August obligations for projects STPLG-5364(011) and STPL-5250(034) caused the STBG Flex overage. A corrected E-76 was submitted and approved by FHWA on 9/8/22. 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</si>
  <si>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difference between the 12/9/2021 issued estimates and the 9/21/22 updated estimates has caused another unanticipated STBGP Flex overage. The overage will be corrected when FFY2023 apportionments are issued.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</si>
</sst>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_);[Red]\(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/>
    <xf numFmtId="38" fontId="1" fillId="0" borderId="0"/>
  </cellStyleXfs>
  <cellXfs count="168">
    <xf numFmtId="38" fontId="0" fillId="0" borderId="0" xfId="0"/>
    <xf numFmtId="38" fontId="3" fillId="0" borderId="0" xfId="0" applyFont="1"/>
    <xf numFmtId="43" fontId="4" fillId="3" borderId="12" xfId="1" applyFont="1" applyFill="1" applyBorder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3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0" xfId="0" applyFont="1" applyBorder="1" applyAlignment="1">
      <alignment horizontal="left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38" fontId="5" fillId="0" borderId="0" xfId="0" applyFont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9" xfId="0" applyFont="1" applyBorder="1"/>
    <xf numFmtId="40" fontId="3" fillId="0" borderId="0" xfId="0" applyNumberFormat="1" applyFont="1"/>
    <xf numFmtId="38" fontId="3" fillId="0" borderId="0" xfId="0" applyFont="1" applyAlignment="1"/>
    <xf numFmtId="38" fontId="3" fillId="0" borderId="2" xfId="0" applyNumberFormat="1" applyFont="1" applyFill="1" applyBorder="1" applyAlignment="1"/>
    <xf numFmtId="40" fontId="3" fillId="0" borderId="0" xfId="0" applyNumberFormat="1" applyFont="1" applyAlignment="1"/>
    <xf numFmtId="38" fontId="2" fillId="0" borderId="8" xfId="0" applyNumberFormat="1" applyFont="1" applyBorder="1"/>
    <xf numFmtId="38" fontId="3" fillId="2" borderId="1" xfId="0" applyFont="1" applyFill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3" xfId="0" applyFont="1" applyBorder="1"/>
    <xf numFmtId="38" fontId="3" fillId="0" borderId="3" xfId="0" applyNumberFormat="1" applyFont="1" applyBorder="1"/>
    <xf numFmtId="38" fontId="3" fillId="0" borderId="0" xfId="0" applyNumberFormat="1" applyFont="1"/>
    <xf numFmtId="4" fontId="3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10" xfId="0" applyNumberFormat="1" applyFont="1" applyFill="1" applyBorder="1" applyAlignment="1" applyProtection="1">
      <alignment wrapText="1"/>
    </xf>
    <xf numFmtId="43" fontId="4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3" borderId="4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2" fillId="0" borderId="15" xfId="0" applyFont="1" applyBorder="1"/>
    <xf numFmtId="38" fontId="2" fillId="0" borderId="16" xfId="0" applyFont="1" applyBorder="1"/>
    <xf numFmtId="38" fontId="3" fillId="0" borderId="2" xfId="0" applyFont="1" applyBorder="1" applyAlignment="1">
      <alignment horizontal="center"/>
    </xf>
    <xf numFmtId="38" fontId="3" fillId="0" borderId="6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13" xfId="0" applyFont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3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38" fontId="3" fillId="3" borderId="8" xfId="0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2" fillId="3" borderId="14" xfId="1" applyNumberFormat="1" applyFont="1" applyFill="1" applyBorder="1" applyAlignment="1" applyProtection="1">
      <alignment horizontal="center" wrapText="1"/>
    </xf>
    <xf numFmtId="38" fontId="2" fillId="0" borderId="20" xfId="0" applyFont="1" applyBorder="1"/>
    <xf numFmtId="38" fontId="2" fillId="2" borderId="14" xfId="0" applyFont="1" applyFill="1" applyBorder="1" applyAlignment="1">
      <alignment wrapText="1"/>
    </xf>
    <xf numFmtId="40" fontId="3" fillId="0" borderId="2" xfId="0" applyNumberFormat="1" applyFont="1" applyFill="1" applyBorder="1"/>
    <xf numFmtId="38" fontId="3" fillId="0" borderId="2" xfId="0" applyFont="1" applyBorder="1" applyAlignment="1">
      <alignment horizontal="left"/>
    </xf>
    <xf numFmtId="38" fontId="3" fillId="2" borderId="8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38" fontId="3" fillId="0" borderId="18" xfId="0" applyNumberFormat="1" applyFont="1" applyBorder="1"/>
    <xf numFmtId="38" fontId="3" fillId="0" borderId="19" xfId="0" applyNumberFormat="1" applyFont="1" applyBorder="1"/>
    <xf numFmtId="0" fontId="0" fillId="0" borderId="17" xfId="0" quotePrefix="1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40" fontId="0" fillId="0" borderId="21" xfId="0" applyNumberFormat="1" applyFont="1" applyFill="1" applyBorder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3" fillId="3" borderId="0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18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0" fillId="0" borderId="6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4" fontId="3" fillId="0" borderId="3" xfId="0" applyNumberFormat="1" applyFont="1" applyBorder="1"/>
    <xf numFmtId="38" fontId="1" fillId="0" borderId="6" xfId="0" applyFont="1" applyFill="1" applyBorder="1"/>
    <xf numFmtId="164" fontId="1" fillId="0" borderId="0" xfId="0" applyNumberFormat="1" applyFont="1" applyBorder="1" applyAlignment="1">
      <alignment horizontal="center"/>
    </xf>
    <xf numFmtId="38" fontId="0" fillId="0" borderId="0" xfId="0" applyFont="1" applyFill="1" applyBorder="1"/>
    <xf numFmtId="40" fontId="7" fillId="0" borderId="0" xfId="0" applyNumberFormat="1" applyFont="1"/>
    <xf numFmtId="40" fontId="7" fillId="0" borderId="0" xfId="1" applyNumberFormat="1" applyFont="1"/>
    <xf numFmtId="0" fontId="0" fillId="0" borderId="6" xfId="0" applyNumberFormat="1" applyFont="1" applyFill="1" applyBorder="1" applyAlignment="1" applyProtection="1"/>
    <xf numFmtId="2" fontId="7" fillId="0" borderId="0" xfId="0" applyNumberFormat="1" applyFont="1" applyFill="1"/>
    <xf numFmtId="38" fontId="0" fillId="0" borderId="2" xfId="0" applyFont="1" applyBorder="1" applyAlignment="1">
      <alignment horizontal="center"/>
    </xf>
    <xf numFmtId="38" fontId="0" fillId="0" borderId="6" xfId="0" applyFont="1" applyFill="1" applyBorder="1"/>
    <xf numFmtId="0" fontId="0" fillId="0" borderId="0" xfId="1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2" xfId="0" applyFont="1" applyFill="1" applyBorder="1"/>
    <xf numFmtId="38" fontId="3" fillId="0" borderId="0" xfId="0" applyFont="1" applyFill="1"/>
    <xf numFmtId="49" fontId="0" fillId="0" borderId="0" xfId="0" applyNumberFormat="1" applyFont="1" applyFill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Alignment="1"/>
    <xf numFmtId="38" fontId="2" fillId="2" borderId="14" xfId="0" applyNumberFormat="1" applyFont="1" applyFill="1" applyBorder="1" applyAlignment="1">
      <alignment wrapText="1"/>
    </xf>
    <xf numFmtId="38" fontId="2" fillId="0" borderId="9" xfId="0" applyNumberFormat="1" applyFont="1" applyBorder="1"/>
    <xf numFmtId="38" fontId="3" fillId="0" borderId="17" xfId="0" applyNumberFormat="1" applyFont="1" applyBorder="1" applyAlignment="1"/>
    <xf numFmtId="38" fontId="3" fillId="0" borderId="0" xfId="0" applyFont="1" applyFill="1" applyAlignment="1"/>
    <xf numFmtId="38" fontId="8" fillId="0" borderId="0" xfId="0" applyFont="1" applyFill="1"/>
    <xf numFmtId="40" fontId="3" fillId="0" borderId="0" xfId="0" applyNumberFormat="1" applyFont="1" applyFill="1"/>
    <xf numFmtId="38" fontId="3" fillId="0" borderId="18" xfId="0" applyNumberFormat="1" applyFont="1" applyBorder="1" applyAlignment="1"/>
    <xf numFmtId="165" fontId="3" fillId="0" borderId="19" xfId="0" applyNumberFormat="1" applyFont="1" applyBorder="1" applyAlignment="1"/>
    <xf numFmtId="49" fontId="0" fillId="0" borderId="2" xfId="0" applyNumberFormat="1" applyFont="1" applyFill="1" applyBorder="1" applyAlignment="1" applyProtection="1">
      <alignment horizontal="center"/>
    </xf>
    <xf numFmtId="38" fontId="3" fillId="0" borderId="17" xfId="0" applyNumberFormat="1" applyFont="1" applyBorder="1"/>
    <xf numFmtId="38" fontId="3" fillId="0" borderId="17" xfId="0" applyNumberFormat="1" applyFont="1" applyBorder="1" applyAlignment="1">
      <alignment horizontal="right"/>
    </xf>
    <xf numFmtId="38" fontId="0" fillId="0" borderId="18" xfId="0" applyNumberFormat="1" applyFont="1" applyBorder="1"/>
    <xf numFmtId="38" fontId="3" fillId="0" borderId="18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/>
    <xf numFmtId="49" fontId="0" fillId="0" borderId="10" xfId="0" applyNumberFormat="1" applyFont="1" applyBorder="1" applyAlignment="1">
      <alignment horizontal="left"/>
    </xf>
    <xf numFmtId="38" fontId="3" fillId="0" borderId="0" xfId="0" applyFont="1" applyFill="1" applyBorder="1" applyAlignment="1">
      <alignment horizontal="left"/>
    </xf>
    <xf numFmtId="0" fontId="0" fillId="0" borderId="10" xfId="0" applyNumberFormat="1" applyFont="1" applyFill="1" applyBorder="1" applyAlignment="1" applyProtection="1"/>
    <xf numFmtId="38" fontId="3" fillId="0" borderId="0" xfId="0" applyFont="1" applyFill="1" applyBorder="1"/>
    <xf numFmtId="38" fontId="3" fillId="0" borderId="4" xfId="0" applyNumberFormat="1" applyFont="1" applyBorder="1"/>
    <xf numFmtId="38" fontId="2" fillId="0" borderId="13" xfId="0" applyFont="1" applyFill="1" applyBorder="1" applyAlignment="1">
      <alignment wrapText="1"/>
    </xf>
    <xf numFmtId="38" fontId="2" fillId="0" borderId="13" xfId="0" applyFont="1" applyFill="1" applyBorder="1" applyAlignment="1">
      <alignment horizontal="center" vertical="top"/>
    </xf>
    <xf numFmtId="38" fontId="3" fillId="0" borderId="13" xfId="0" applyFont="1" applyFill="1" applyBorder="1"/>
    <xf numFmtId="38" fontId="3" fillId="0" borderId="13" xfId="0" applyFont="1" applyFill="1" applyBorder="1" applyAlignment="1">
      <alignment horizontal="center"/>
    </xf>
    <xf numFmtId="38" fontId="2" fillId="0" borderId="13" xfId="0" applyNumberFormat="1" applyFont="1" applyFill="1" applyBorder="1"/>
    <xf numFmtId="38" fontId="2" fillId="0" borderId="5" xfId="0" applyNumberFormat="1" applyFont="1" applyFill="1" applyBorder="1"/>
    <xf numFmtId="38" fontId="0" fillId="0" borderId="3" xfId="0" applyFont="1" applyBorder="1"/>
    <xf numFmtId="38" fontId="2" fillId="3" borderId="4" xfId="1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left"/>
    </xf>
    <xf numFmtId="38" fontId="1" fillId="0" borderId="2" xfId="0" applyFont="1" applyBorder="1" applyAlignment="1">
      <alignment horizontal="center"/>
    </xf>
    <xf numFmtId="49" fontId="0" fillId="0" borderId="0" xfId="0" quotePrefix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0" fillId="0" borderId="2" xfId="0" quotePrefix="1" applyNumberFormat="1" applyFont="1" applyFill="1" applyBorder="1" applyAlignment="1" applyProtection="1">
      <alignment horizontal="center"/>
    </xf>
    <xf numFmtId="38" fontId="0" fillId="0" borderId="0" xfId="0" applyFont="1" applyAlignment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Font="1" applyFill="1" applyBorder="1" applyAlignment="1"/>
    <xf numFmtId="0" fontId="0" fillId="0" borderId="2" xfId="0" applyNumberFormat="1" applyFont="1" applyFill="1" applyBorder="1" applyAlignment="1" applyProtection="1">
      <alignment horizontal="center"/>
    </xf>
    <xf numFmtId="38" fontId="0" fillId="0" borderId="2" xfId="0" applyNumberFormat="1" applyFont="1" applyFill="1" applyBorder="1"/>
    <xf numFmtId="49" fontId="0" fillId="0" borderId="10" xfId="0" applyNumberFormat="1" applyFont="1" applyFill="1" applyBorder="1" applyAlignment="1">
      <alignment horizontal="left"/>
    </xf>
    <xf numFmtId="38" fontId="1" fillId="0" borderId="0" xfId="0" applyFont="1"/>
    <xf numFmtId="38" fontId="0" fillId="0" borderId="2" xfId="0" applyFont="1" applyBorder="1" applyAlignment="1">
      <alignment horizontal="center" wrapText="1"/>
    </xf>
    <xf numFmtId="38" fontId="2" fillId="3" borderId="8" xfId="0" applyNumberFormat="1" applyFont="1" applyFill="1" applyBorder="1"/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September 30, 2022</v>
          </cell>
        </row>
        <row r="12">
          <cell r="F12" t="str">
            <v>August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showOutlineSymbols="0" zoomScaleNormal="100" workbookViewId="0">
      <selection activeCell="M61" sqref="M61"/>
    </sheetView>
  </sheetViews>
  <sheetFormatPr defaultColWidth="8.85546875" defaultRowHeight="12.75" x14ac:dyDescent="0.2"/>
  <cols>
    <col min="1" max="1" width="7.42578125" style="1" bestFit="1" customWidth="1"/>
    <col min="2" max="2" width="11.28515625" style="1" bestFit="1" customWidth="1"/>
    <col min="3" max="3" width="11.7109375" style="1" bestFit="1" customWidth="1"/>
    <col min="4" max="4" width="12" style="7" bestFit="1" customWidth="1"/>
    <col min="5" max="5" width="50.42578125" style="1" customWidth="1"/>
    <col min="6" max="6" width="18.5703125" style="1" customWidth="1"/>
    <col min="7" max="7" width="24.7109375" style="1" customWidth="1"/>
    <col min="8" max="8" width="31.28515625" style="1" customWidth="1"/>
    <col min="9" max="9" width="15" style="7" bestFit="1" customWidth="1"/>
    <col min="10" max="10" width="13.42578125" style="37" bestFit="1" customWidth="1"/>
    <col min="11" max="11" width="17" style="48" customWidth="1" collapsed="1"/>
    <col min="12" max="12" width="17" style="48" bestFit="1" customWidth="1"/>
    <col min="13" max="13" width="14.7109375" style="48" customWidth="1" collapsed="1"/>
    <col min="14" max="14" width="12.85546875" style="1" bestFit="1" customWidth="1"/>
    <col min="15" max="15" width="15" style="1" bestFit="1" customWidth="1"/>
    <col min="16" max="16384" width="8.85546875" style="1"/>
  </cols>
  <sheetData>
    <row r="1" spans="1:15" x14ac:dyDescent="0.2">
      <c r="A1" s="92"/>
      <c r="B1" s="92"/>
      <c r="C1" s="92"/>
      <c r="D1" s="92"/>
      <c r="E1" s="92"/>
      <c r="F1" s="92" t="s">
        <v>25</v>
      </c>
      <c r="G1" s="92"/>
      <c r="H1" s="92"/>
      <c r="I1" s="92"/>
      <c r="J1" s="92"/>
      <c r="K1" s="92"/>
      <c r="L1" s="92"/>
      <c r="M1" s="92"/>
    </row>
    <row r="2" spans="1:15" x14ac:dyDescent="0.2">
      <c r="A2" s="92"/>
      <c r="B2" s="92"/>
      <c r="C2" s="92"/>
      <c r="D2" s="92"/>
      <c r="E2" s="92"/>
      <c r="F2" s="92" t="s">
        <v>17</v>
      </c>
      <c r="G2" s="92"/>
      <c r="H2" s="92"/>
      <c r="I2" s="92"/>
      <c r="J2" s="92"/>
      <c r="K2" s="92"/>
      <c r="L2" s="92"/>
      <c r="M2" s="92"/>
    </row>
    <row r="3" spans="1:15" x14ac:dyDescent="0.2">
      <c r="A3" s="92"/>
      <c r="B3" s="92"/>
      <c r="C3" s="92"/>
      <c r="D3" s="92"/>
      <c r="E3" s="92"/>
      <c r="F3" s="92" t="str">
        <f>[1]Template!$A$3</f>
        <v>CMAQ and RSTP/STBGP</v>
      </c>
      <c r="G3" s="92"/>
      <c r="H3" s="92"/>
      <c r="I3" s="92"/>
      <c r="J3" s="92"/>
      <c r="K3" s="92"/>
      <c r="L3" s="92"/>
      <c r="M3" s="92"/>
    </row>
    <row r="4" spans="1:15" x14ac:dyDescent="0.2">
      <c r="A4" s="92"/>
      <c r="B4" s="92"/>
      <c r="C4" s="92"/>
      <c r="D4" s="92"/>
      <c r="E4" s="92"/>
      <c r="F4" s="92" t="str">
        <f>[1]Template!$A$4</f>
        <v>September 30, 2022</v>
      </c>
      <c r="G4" s="92" t="s">
        <v>5</v>
      </c>
      <c r="H4" s="92"/>
      <c r="I4" s="92"/>
      <c r="J4" s="92"/>
      <c r="K4" s="92"/>
      <c r="L4" s="92"/>
      <c r="M4" s="92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93"/>
      <c r="M7" s="6"/>
    </row>
    <row r="8" spans="1:15" s="7" customFormat="1" x14ac:dyDescent="0.2">
      <c r="A8" s="52"/>
      <c r="B8" s="53"/>
      <c r="C8" s="53"/>
      <c r="D8" s="53" t="s">
        <v>7</v>
      </c>
      <c r="E8" s="54"/>
      <c r="F8" s="54"/>
      <c r="G8" s="53"/>
      <c r="H8" s="55"/>
      <c r="I8" s="55" t="s">
        <v>0</v>
      </c>
      <c r="J8" s="55" t="s">
        <v>35</v>
      </c>
      <c r="K8" s="94"/>
      <c r="L8" s="95" t="s">
        <v>40</v>
      </c>
      <c r="M8" s="151" t="s">
        <v>41</v>
      </c>
    </row>
    <row r="9" spans="1:15" s="58" customFormat="1" x14ac:dyDescent="0.2">
      <c r="A9" s="8" t="s">
        <v>8</v>
      </c>
      <c r="B9" s="9" t="s">
        <v>9</v>
      </c>
      <c r="C9" s="9" t="s">
        <v>3</v>
      </c>
      <c r="D9" s="9" t="s">
        <v>10</v>
      </c>
      <c r="E9" s="9" t="s">
        <v>1</v>
      </c>
      <c r="F9" s="9"/>
      <c r="G9" s="9"/>
      <c r="H9" s="10"/>
      <c r="I9" s="10" t="s">
        <v>13</v>
      </c>
      <c r="J9" s="10" t="s">
        <v>13</v>
      </c>
      <c r="K9" s="57" t="s">
        <v>14</v>
      </c>
      <c r="L9" s="57" t="s">
        <v>27</v>
      </c>
      <c r="M9" s="57" t="s">
        <v>28</v>
      </c>
    </row>
    <row r="10" spans="1:15" x14ac:dyDescent="0.2">
      <c r="A10" s="11"/>
      <c r="B10" s="12"/>
      <c r="C10" s="13"/>
      <c r="D10" s="58"/>
      <c r="F10" s="12"/>
      <c r="G10" s="12"/>
      <c r="H10" s="14"/>
      <c r="I10" s="61"/>
      <c r="J10" s="61"/>
      <c r="K10" s="15"/>
      <c r="L10" s="15"/>
      <c r="M10" s="15"/>
    </row>
    <row r="11" spans="1:15" x14ac:dyDescent="0.2">
      <c r="A11" s="139" t="s">
        <v>6</v>
      </c>
      <c r="B11" s="17">
        <v>6065</v>
      </c>
      <c r="C11" s="17"/>
      <c r="D11" s="58"/>
      <c r="E11" s="18" t="s">
        <v>25</v>
      </c>
      <c r="F11" s="12"/>
      <c r="G11" s="17"/>
      <c r="H11" s="19"/>
      <c r="I11" s="61"/>
      <c r="J11" s="61"/>
      <c r="K11" s="15"/>
      <c r="L11" s="15"/>
      <c r="M11" s="15"/>
    </row>
    <row r="12" spans="1:15" x14ac:dyDescent="0.2">
      <c r="A12" s="16"/>
      <c r="B12" s="17"/>
      <c r="C12" s="17"/>
      <c r="D12" s="58"/>
      <c r="E12" s="18"/>
      <c r="F12" s="12"/>
      <c r="G12" s="17"/>
      <c r="H12" s="19"/>
      <c r="I12" s="61"/>
      <c r="J12" s="61"/>
      <c r="K12" s="15"/>
      <c r="L12" s="15"/>
      <c r="M12" s="15"/>
      <c r="O12" s="36"/>
    </row>
    <row r="13" spans="1:15" x14ac:dyDescent="0.2">
      <c r="A13" s="11"/>
      <c r="B13" s="17"/>
      <c r="C13" s="17"/>
      <c r="D13" s="58"/>
      <c r="E13" s="18" t="s">
        <v>18</v>
      </c>
      <c r="F13" s="20" t="str">
        <f>[1]Template!$F$12</f>
        <v>August 31, 2022</v>
      </c>
      <c r="G13" s="17"/>
      <c r="H13" s="19"/>
      <c r="I13" s="61"/>
      <c r="J13" s="61"/>
      <c r="K13" s="15"/>
      <c r="L13" s="15"/>
      <c r="M13" s="15"/>
    </row>
    <row r="14" spans="1:15" x14ac:dyDescent="0.2">
      <c r="A14" s="16"/>
      <c r="B14" s="21"/>
      <c r="C14" s="17"/>
      <c r="D14" s="58"/>
      <c r="E14" s="1" t="s">
        <v>15</v>
      </c>
      <c r="F14" s="22"/>
      <c r="G14" s="21"/>
      <c r="H14" s="23"/>
      <c r="I14" s="61"/>
      <c r="J14" s="61"/>
      <c r="K14" s="15">
        <v>88767465.839999959</v>
      </c>
      <c r="L14" s="15">
        <v>116451313.96728314</v>
      </c>
      <c r="M14" s="15">
        <v>-1690757.1238411535</v>
      </c>
      <c r="O14" s="36"/>
    </row>
    <row r="15" spans="1:15" x14ac:dyDescent="0.2">
      <c r="A15" s="16"/>
      <c r="B15" s="21"/>
      <c r="C15" s="17"/>
      <c r="D15" s="58"/>
      <c r="F15" s="22"/>
      <c r="G15" s="21"/>
      <c r="H15" s="23"/>
      <c r="I15" s="61"/>
      <c r="J15" s="61"/>
      <c r="K15" s="15"/>
      <c r="L15" s="15"/>
      <c r="M15" s="15"/>
    </row>
    <row r="16" spans="1:15" x14ac:dyDescent="0.2">
      <c r="A16" s="16"/>
      <c r="B16" s="21"/>
      <c r="C16" s="17"/>
      <c r="D16" s="58"/>
      <c r="E16" s="18" t="s">
        <v>26</v>
      </c>
      <c r="F16" s="12"/>
      <c r="G16" s="12"/>
      <c r="H16" s="14"/>
      <c r="I16" s="62"/>
      <c r="J16" s="61"/>
      <c r="K16" s="15"/>
      <c r="L16" s="15"/>
      <c r="M16" s="15"/>
      <c r="O16" s="36"/>
    </row>
    <row r="17" spans="1:15" ht="25.5" x14ac:dyDescent="0.2">
      <c r="A17" s="16"/>
      <c r="B17" s="21"/>
      <c r="C17" s="17"/>
      <c r="D17" s="58"/>
      <c r="E17" s="165" t="s">
        <v>72</v>
      </c>
      <c r="F17" s="12"/>
      <c r="G17" s="12"/>
      <c r="H17" s="14"/>
      <c r="I17" s="166" t="s">
        <v>75</v>
      </c>
      <c r="J17" s="61"/>
      <c r="K17" s="15">
        <v>-573852</v>
      </c>
      <c r="L17" s="15"/>
      <c r="M17" s="15"/>
      <c r="O17" s="36"/>
    </row>
    <row r="18" spans="1:15" x14ac:dyDescent="0.2">
      <c r="A18" s="16"/>
      <c r="B18" s="21"/>
      <c r="C18" s="17"/>
      <c r="D18" s="58"/>
      <c r="E18" s="165" t="s">
        <v>73</v>
      </c>
      <c r="F18" s="12"/>
      <c r="G18" s="12"/>
      <c r="H18" s="14"/>
      <c r="I18" s="109" t="s">
        <v>76</v>
      </c>
      <c r="J18" s="61"/>
      <c r="K18" s="15"/>
      <c r="L18" s="15">
        <v>12154362.470000001</v>
      </c>
      <c r="M18" s="15"/>
      <c r="O18" s="36"/>
    </row>
    <row r="19" spans="1:15" ht="12.75" customHeight="1" x14ac:dyDescent="0.2">
      <c r="A19" s="16"/>
      <c r="B19" s="21"/>
      <c r="C19" s="21"/>
      <c r="D19" s="77"/>
      <c r="E19" s="165" t="s">
        <v>74</v>
      </c>
      <c r="F19" s="22"/>
      <c r="G19" s="21"/>
      <c r="H19" s="23"/>
      <c r="I19" s="153" t="s">
        <v>77</v>
      </c>
      <c r="J19" s="82"/>
      <c r="K19" s="81"/>
      <c r="L19" s="81"/>
      <c r="M19" s="24">
        <v>-1164259</v>
      </c>
    </row>
    <row r="20" spans="1:15" ht="12.75" customHeight="1" x14ac:dyDescent="0.2">
      <c r="A20" s="16"/>
      <c r="B20" s="21"/>
      <c r="C20" s="21"/>
      <c r="D20" s="77"/>
      <c r="E20"/>
      <c r="F20" s="22"/>
      <c r="G20" s="21"/>
      <c r="H20" s="23"/>
      <c r="I20" s="109"/>
      <c r="J20" s="82"/>
      <c r="K20" s="81"/>
      <c r="L20" s="81"/>
      <c r="M20" s="24"/>
    </row>
    <row r="21" spans="1:15" x14ac:dyDescent="0.2">
      <c r="A21" s="16"/>
      <c r="B21" s="21"/>
      <c r="C21" s="21"/>
      <c r="D21" s="77"/>
      <c r="F21" s="22"/>
      <c r="G21" s="21"/>
      <c r="H21" s="23"/>
      <c r="I21" s="82"/>
      <c r="J21" s="82"/>
      <c r="K21" s="24"/>
      <c r="L21" s="24"/>
      <c r="M21" s="24"/>
    </row>
    <row r="22" spans="1:15" x14ac:dyDescent="0.2">
      <c r="A22" s="11"/>
      <c r="B22" s="12"/>
      <c r="C22" s="13"/>
      <c r="D22" s="58"/>
      <c r="E22" s="25" t="s">
        <v>19</v>
      </c>
      <c r="F22" s="26" t="s">
        <v>11</v>
      </c>
      <c r="G22" s="26" t="s">
        <v>12</v>
      </c>
      <c r="H22" s="27" t="s">
        <v>4</v>
      </c>
      <c r="I22" s="83"/>
      <c r="J22" s="83"/>
      <c r="K22" s="28">
        <f>SUM(K14,K16:K21)</f>
        <v>88193613.839999959</v>
      </c>
      <c r="L22" s="28">
        <f>SUM(L14,L16:L21)</f>
        <v>128605676.43728314</v>
      </c>
      <c r="M22" s="28">
        <f>SUM(M14,M16:M21)</f>
        <v>-2855016.1238411535</v>
      </c>
    </row>
    <row r="23" spans="1:15" x14ac:dyDescent="0.2">
      <c r="A23" s="11"/>
      <c r="B23" s="12"/>
      <c r="C23" s="13"/>
      <c r="D23" s="58"/>
      <c r="E23" s="29"/>
      <c r="F23" s="30"/>
      <c r="G23" s="30"/>
      <c r="H23" s="30"/>
      <c r="I23" s="84"/>
      <c r="J23" s="84"/>
      <c r="K23" s="15"/>
      <c r="L23" s="15"/>
      <c r="M23" s="15"/>
    </row>
    <row r="24" spans="1:15" x14ac:dyDescent="0.2">
      <c r="A24" s="11"/>
      <c r="B24" s="12"/>
      <c r="C24" s="13"/>
      <c r="D24" s="58"/>
      <c r="E24" s="31" t="s">
        <v>20</v>
      </c>
      <c r="F24" s="30"/>
      <c r="G24" s="30"/>
      <c r="H24" s="29"/>
      <c r="I24" s="85"/>
      <c r="J24" s="84"/>
      <c r="K24" s="15"/>
      <c r="L24" s="15"/>
      <c r="M24" s="15"/>
    </row>
    <row r="25" spans="1:15" x14ac:dyDescent="0.2">
      <c r="A25" s="11"/>
      <c r="B25" s="12"/>
      <c r="C25" s="13"/>
      <c r="D25" s="58"/>
      <c r="E25" s="18"/>
      <c r="F25" s="30"/>
      <c r="G25" s="30"/>
      <c r="H25" s="29"/>
      <c r="I25" s="85"/>
      <c r="J25" s="84"/>
      <c r="K25" s="15"/>
      <c r="L25" s="15"/>
      <c r="M25" s="15"/>
    </row>
    <row r="26" spans="1:15" x14ac:dyDescent="0.2">
      <c r="A26" s="11"/>
      <c r="B26" s="12"/>
      <c r="C26" s="13"/>
      <c r="D26" s="58"/>
      <c r="E26" s="18" t="s">
        <v>16</v>
      </c>
      <c r="F26" s="30"/>
      <c r="G26" s="30"/>
      <c r="H26" s="29"/>
      <c r="I26" s="85"/>
      <c r="J26" s="84"/>
      <c r="K26" s="15"/>
      <c r="L26" s="15"/>
      <c r="M26" s="15"/>
    </row>
    <row r="27" spans="1:15" s="118" customFormat="1" x14ac:dyDescent="0.2">
      <c r="A27" s="16"/>
      <c r="B27" s="17"/>
      <c r="C27" s="114"/>
      <c r="D27" s="115"/>
      <c r="E27" s="116"/>
      <c r="F27" s="107"/>
      <c r="G27" s="30"/>
      <c r="H27" s="29"/>
      <c r="I27" s="65"/>
      <c r="J27" s="132"/>
      <c r="K27" s="24"/>
      <c r="L27" s="24"/>
      <c r="M27" s="24"/>
    </row>
    <row r="28" spans="1:15" s="118" customFormat="1" x14ac:dyDescent="0.2">
      <c r="A28" s="164" t="s">
        <v>6</v>
      </c>
      <c r="B28" s="113">
        <v>6065</v>
      </c>
      <c r="C28" s="114" t="s">
        <v>47</v>
      </c>
      <c r="D28" s="115" t="s">
        <v>48</v>
      </c>
      <c r="E28" s="152" t="s">
        <v>49</v>
      </c>
      <c r="F28" s="107" t="s">
        <v>50</v>
      </c>
      <c r="G28" s="30" t="s">
        <v>51</v>
      </c>
      <c r="H28" s="29" t="s">
        <v>52</v>
      </c>
      <c r="I28" s="99" t="s">
        <v>53</v>
      </c>
      <c r="J28" s="132"/>
      <c r="K28" s="24">
        <v>8165020</v>
      </c>
      <c r="L28" s="24"/>
      <c r="M28" s="24"/>
    </row>
    <row r="29" spans="1:15" s="118" customFormat="1" x14ac:dyDescent="0.2">
      <c r="A29" s="164" t="s">
        <v>6</v>
      </c>
      <c r="B29" s="113">
        <v>6065</v>
      </c>
      <c r="C29" s="114" t="s">
        <v>47</v>
      </c>
      <c r="D29" s="115" t="s">
        <v>54</v>
      </c>
      <c r="E29" s="152" t="s">
        <v>55</v>
      </c>
      <c r="F29" s="107" t="s">
        <v>56</v>
      </c>
      <c r="G29" s="30" t="s">
        <v>57</v>
      </c>
      <c r="H29" s="29" t="s">
        <v>58</v>
      </c>
      <c r="I29" s="65" t="s">
        <v>59</v>
      </c>
      <c r="J29" s="132"/>
      <c r="K29" s="24"/>
      <c r="L29" s="24"/>
      <c r="M29" s="24">
        <v>-493000</v>
      </c>
    </row>
    <row r="30" spans="1:15" s="118" customFormat="1" x14ac:dyDescent="0.2">
      <c r="A30" s="164" t="s">
        <v>6</v>
      </c>
      <c r="B30" s="113">
        <v>6065</v>
      </c>
      <c r="C30" s="114" t="s">
        <v>47</v>
      </c>
      <c r="D30" s="115" t="s">
        <v>54</v>
      </c>
      <c r="E30" s="116" t="s">
        <v>55</v>
      </c>
      <c r="F30" s="107" t="s">
        <v>56</v>
      </c>
      <c r="G30" s="30" t="s">
        <v>57</v>
      </c>
      <c r="H30" s="29" t="s">
        <v>58</v>
      </c>
      <c r="I30" s="65" t="s">
        <v>60</v>
      </c>
      <c r="J30" s="64">
        <v>51445</v>
      </c>
      <c r="K30" s="24"/>
      <c r="L30" s="24">
        <v>493000</v>
      </c>
      <c r="M30" s="24"/>
    </row>
    <row r="31" spans="1:15" s="118" customFormat="1" x14ac:dyDescent="0.2">
      <c r="A31" s="164" t="s">
        <v>6</v>
      </c>
      <c r="B31" s="113">
        <v>6065</v>
      </c>
      <c r="C31" s="114" t="s">
        <v>47</v>
      </c>
      <c r="D31" s="115" t="s">
        <v>48</v>
      </c>
      <c r="E31" s="116" t="s">
        <v>61</v>
      </c>
      <c r="F31" s="107" t="s">
        <v>62</v>
      </c>
      <c r="G31" s="30" t="s">
        <v>63</v>
      </c>
      <c r="H31" s="29" t="s">
        <v>64</v>
      </c>
      <c r="I31" s="65" t="s">
        <v>65</v>
      </c>
      <c r="J31" s="162" t="s">
        <v>5</v>
      </c>
      <c r="K31" s="24">
        <v>1506000</v>
      </c>
      <c r="L31" s="81"/>
      <c r="M31" s="24"/>
    </row>
    <row r="32" spans="1:15" s="118" customFormat="1" x14ac:dyDescent="0.2">
      <c r="A32" s="164" t="s">
        <v>6</v>
      </c>
      <c r="B32" s="113">
        <v>6065</v>
      </c>
      <c r="C32" s="114" t="s">
        <v>47</v>
      </c>
      <c r="D32" s="115" t="s">
        <v>54</v>
      </c>
      <c r="E32" s="116" t="s">
        <v>66</v>
      </c>
      <c r="F32" s="107" t="s">
        <v>67</v>
      </c>
      <c r="G32" s="30" t="s">
        <v>68</v>
      </c>
      <c r="H32" s="29" t="s">
        <v>69</v>
      </c>
      <c r="I32" s="65" t="s">
        <v>70</v>
      </c>
      <c r="J32" s="156"/>
      <c r="K32" s="24"/>
      <c r="L32" s="24"/>
      <c r="M32" s="24">
        <v>-275291.39</v>
      </c>
    </row>
    <row r="33" spans="1:15" s="118" customFormat="1" x14ac:dyDescent="0.2">
      <c r="A33" s="164" t="s">
        <v>6</v>
      </c>
      <c r="B33" s="113">
        <v>6065</v>
      </c>
      <c r="C33" s="114" t="s">
        <v>47</v>
      </c>
      <c r="D33" s="115" t="s">
        <v>54</v>
      </c>
      <c r="E33" s="116" t="s">
        <v>66</v>
      </c>
      <c r="F33" s="107" t="s">
        <v>67</v>
      </c>
      <c r="G33" s="30" t="s">
        <v>68</v>
      </c>
      <c r="H33" s="29" t="s">
        <v>69</v>
      </c>
      <c r="I33" s="65" t="s">
        <v>59</v>
      </c>
      <c r="J33" s="156"/>
      <c r="K33" s="24"/>
      <c r="L33" s="24"/>
      <c r="M33" s="24">
        <v>-917987.55</v>
      </c>
    </row>
    <row r="34" spans="1:15" s="118" customFormat="1" x14ac:dyDescent="0.2">
      <c r="A34" s="164" t="s">
        <v>6</v>
      </c>
      <c r="B34" s="113">
        <v>6065</v>
      </c>
      <c r="C34" s="114" t="s">
        <v>47</v>
      </c>
      <c r="D34" s="115" t="s">
        <v>54</v>
      </c>
      <c r="E34" s="116" t="s">
        <v>66</v>
      </c>
      <c r="F34" s="107" t="s">
        <v>67</v>
      </c>
      <c r="G34" s="30" t="s">
        <v>68</v>
      </c>
      <c r="H34" s="29" t="s">
        <v>69</v>
      </c>
      <c r="I34" s="65" t="s">
        <v>71</v>
      </c>
      <c r="J34" s="64"/>
      <c r="K34" s="163"/>
      <c r="L34" s="24"/>
      <c r="M34" s="24">
        <v>-68721.06</v>
      </c>
    </row>
    <row r="35" spans="1:15" s="118" customFormat="1" x14ac:dyDescent="0.2">
      <c r="A35" s="139" t="s">
        <v>6</v>
      </c>
      <c r="B35" s="17">
        <v>6065</v>
      </c>
      <c r="C35" s="114" t="s">
        <v>47</v>
      </c>
      <c r="D35" s="115" t="s">
        <v>54</v>
      </c>
      <c r="E35" s="116" t="s">
        <v>66</v>
      </c>
      <c r="F35" s="107" t="s">
        <v>67</v>
      </c>
      <c r="G35" s="30" t="s">
        <v>68</v>
      </c>
      <c r="H35" s="29" t="s">
        <v>69</v>
      </c>
      <c r="I35" s="65" t="s">
        <v>60</v>
      </c>
      <c r="J35" s="64">
        <v>51445</v>
      </c>
      <c r="K35" s="24"/>
      <c r="L35" s="24">
        <v>1262000</v>
      </c>
      <c r="M35" s="24"/>
    </row>
    <row r="36" spans="1:15" s="118" customFormat="1" x14ac:dyDescent="0.2">
      <c r="A36" s="139"/>
      <c r="B36" s="17"/>
      <c r="C36" s="114"/>
      <c r="D36" s="115"/>
      <c r="E36" s="116"/>
      <c r="F36" s="107"/>
      <c r="G36" s="30"/>
      <c r="H36" s="29"/>
      <c r="I36" s="65"/>
      <c r="J36" s="64"/>
      <c r="K36" s="24"/>
      <c r="L36" s="24"/>
      <c r="M36" s="24"/>
    </row>
    <row r="37" spans="1:15" s="118" customFormat="1" x14ac:dyDescent="0.2">
      <c r="A37" s="112"/>
      <c r="B37" s="113"/>
      <c r="C37" s="114"/>
      <c r="D37" s="115"/>
      <c r="E37" s="116"/>
      <c r="F37" s="107"/>
      <c r="G37" s="30"/>
      <c r="H37" s="29"/>
      <c r="I37" s="65"/>
      <c r="J37" s="64"/>
      <c r="K37" s="117"/>
      <c r="L37" s="24"/>
      <c r="M37" s="24"/>
    </row>
    <row r="38" spans="1:15" x14ac:dyDescent="0.2">
      <c r="A38" s="16"/>
      <c r="B38" s="12"/>
      <c r="C38" s="13"/>
      <c r="D38" s="58"/>
      <c r="E38" s="32" t="s">
        <v>21</v>
      </c>
      <c r="F38" s="33"/>
      <c r="G38" s="33"/>
      <c r="H38" s="34"/>
      <c r="I38" s="66"/>
      <c r="J38" s="66"/>
      <c r="K38" s="125">
        <f>SUM(K27:K37)</f>
        <v>9671020</v>
      </c>
      <c r="L38" s="125">
        <f>SUM(L27:L37)</f>
        <v>1755000</v>
      </c>
      <c r="M38" s="35">
        <f>SUM(M27:M37)</f>
        <v>-1755000</v>
      </c>
      <c r="O38" s="36"/>
    </row>
    <row r="39" spans="1:15" x14ac:dyDescent="0.2">
      <c r="A39" s="16"/>
      <c r="C39" s="13"/>
      <c r="D39" s="58"/>
      <c r="E39" s="29"/>
      <c r="F39" s="30"/>
      <c r="G39" s="30"/>
      <c r="H39" s="29"/>
      <c r="I39" s="67"/>
      <c r="J39" s="64"/>
      <c r="K39" s="15"/>
      <c r="L39" s="15"/>
      <c r="M39" s="15"/>
    </row>
    <row r="40" spans="1:15" ht="12" customHeight="1" x14ac:dyDescent="0.2">
      <c r="A40" s="16"/>
      <c r="B40" s="17"/>
      <c r="C40" s="13"/>
      <c r="D40" s="58"/>
      <c r="E40" s="18" t="s">
        <v>2</v>
      </c>
      <c r="F40" s="30"/>
      <c r="G40" s="30"/>
      <c r="H40" s="29"/>
      <c r="I40" s="65"/>
      <c r="J40" s="64"/>
      <c r="K40" s="15" t="s">
        <v>5</v>
      </c>
      <c r="L40" s="15"/>
      <c r="M40" s="15"/>
    </row>
    <row r="41" spans="1:15" s="37" customFormat="1" x14ac:dyDescent="0.2">
      <c r="A41" s="16"/>
      <c r="B41" s="17"/>
      <c r="C41" s="50"/>
      <c r="D41" s="119"/>
      <c r="E41" s="111"/>
      <c r="F41" s="110"/>
      <c r="G41" s="104"/>
      <c r="H41" s="51"/>
      <c r="I41" s="99"/>
      <c r="J41" s="64"/>
      <c r="K41" s="38"/>
      <c r="L41" s="38"/>
      <c r="M41" s="38"/>
    </row>
    <row r="42" spans="1:15" s="37" customFormat="1" x14ac:dyDescent="0.2">
      <c r="A42" s="139"/>
      <c r="B42" s="17"/>
      <c r="C42" s="114"/>
      <c r="D42" s="154"/>
      <c r="E42" s="155" t="s">
        <v>44</v>
      </c>
      <c r="F42" s="110"/>
      <c r="G42" s="104"/>
      <c r="H42" s="141"/>
      <c r="I42" s="99"/>
      <c r="J42" s="64"/>
      <c r="K42" s="38"/>
      <c r="L42" s="38"/>
      <c r="M42" s="38"/>
    </row>
    <row r="43" spans="1:15" s="37" customFormat="1" x14ac:dyDescent="0.2">
      <c r="A43" s="139"/>
      <c r="B43" s="17"/>
      <c r="C43" s="114"/>
      <c r="D43" s="154"/>
      <c r="E43" s="100"/>
      <c r="F43" s="110"/>
      <c r="G43" s="104"/>
      <c r="H43" s="141"/>
      <c r="I43" s="99"/>
      <c r="J43" s="64"/>
      <c r="K43" s="38"/>
      <c r="L43" s="38"/>
      <c r="M43" s="38"/>
    </row>
    <row r="44" spans="1:15" s="37" customFormat="1" x14ac:dyDescent="0.2">
      <c r="A44" s="16"/>
      <c r="B44" s="17"/>
      <c r="C44" s="50"/>
      <c r="D44" s="103"/>
      <c r="E44" s="100"/>
      <c r="F44" s="102"/>
      <c r="G44" s="104"/>
      <c r="H44" s="51"/>
      <c r="I44" s="99"/>
      <c r="J44" s="64"/>
      <c r="K44" s="38"/>
      <c r="L44" s="38"/>
      <c r="M44" s="38"/>
    </row>
    <row r="45" spans="1:15" x14ac:dyDescent="0.2">
      <c r="A45" s="16"/>
      <c r="B45" s="12"/>
      <c r="C45" s="13"/>
      <c r="D45" s="58"/>
      <c r="E45" s="32" t="s">
        <v>22</v>
      </c>
      <c r="F45" s="33"/>
      <c r="G45" s="33"/>
      <c r="H45" s="34"/>
      <c r="I45" s="68"/>
      <c r="J45" s="68"/>
      <c r="K45" s="40">
        <f>SUM(K41:K44)</f>
        <v>0</v>
      </c>
      <c r="L45" s="40">
        <f>SUM(L41:L44)</f>
        <v>0</v>
      </c>
      <c r="M45" s="40">
        <f>SUM(M41:M44)</f>
        <v>0</v>
      </c>
    </row>
    <row r="46" spans="1:15" x14ac:dyDescent="0.2">
      <c r="A46" s="16"/>
      <c r="B46" s="12"/>
      <c r="C46" s="13"/>
      <c r="D46" s="58"/>
      <c r="E46" s="29"/>
      <c r="F46" s="29"/>
      <c r="G46" s="29"/>
      <c r="H46" s="29"/>
      <c r="I46" s="69"/>
      <c r="J46" s="75"/>
      <c r="K46" s="15"/>
      <c r="L46" s="15"/>
      <c r="M46" s="15"/>
    </row>
    <row r="47" spans="1:15" x14ac:dyDescent="0.2">
      <c r="A47" s="16"/>
      <c r="B47" s="12"/>
      <c r="C47" s="13"/>
      <c r="D47" s="58"/>
      <c r="F47" s="12"/>
      <c r="G47" s="12"/>
      <c r="H47" s="12"/>
      <c r="I47" s="58"/>
      <c r="J47" s="61"/>
      <c r="K47" s="15"/>
      <c r="L47" s="15"/>
      <c r="M47" s="15"/>
    </row>
    <row r="48" spans="1:15" ht="30" customHeight="1" x14ac:dyDescent="0.2">
      <c r="A48" s="16"/>
      <c r="B48" s="12"/>
      <c r="C48" s="13"/>
      <c r="D48" s="58"/>
      <c r="E48" s="25" t="s">
        <v>23</v>
      </c>
      <c r="F48" s="41"/>
      <c r="G48" s="41"/>
      <c r="H48" s="41"/>
      <c r="I48" s="70"/>
      <c r="J48" s="63"/>
      <c r="K48" s="28">
        <f>K38+K45</f>
        <v>9671020</v>
      </c>
      <c r="L48" s="28">
        <f>L38+L45</f>
        <v>1755000</v>
      </c>
      <c r="M48" s="28">
        <f>M38+M45</f>
        <v>-1755000</v>
      </c>
    </row>
    <row r="49" spans="1:15" x14ac:dyDescent="0.2">
      <c r="A49" s="16"/>
      <c r="B49" s="12"/>
      <c r="C49" s="13"/>
      <c r="D49" s="58"/>
      <c r="E49" s="12"/>
      <c r="F49" s="12"/>
      <c r="G49" s="12"/>
      <c r="H49" s="12"/>
      <c r="I49" s="71"/>
      <c r="J49" s="61"/>
      <c r="K49" s="15"/>
      <c r="L49" s="15"/>
      <c r="M49" s="15"/>
    </row>
    <row r="50" spans="1:15" s="12" customFormat="1" ht="38.25" x14ac:dyDescent="0.2">
      <c r="A50" s="16"/>
      <c r="C50" s="13"/>
      <c r="D50" s="58"/>
      <c r="E50" s="42" t="s">
        <v>24</v>
      </c>
      <c r="F50" s="43" t="str">
        <f>F4</f>
        <v>September 30, 2022</v>
      </c>
      <c r="G50" s="44"/>
      <c r="H50" s="44"/>
      <c r="I50" s="72"/>
      <c r="J50" s="76"/>
      <c r="K50" s="167">
        <f>-K48+K22</f>
        <v>78522593.839999959</v>
      </c>
      <c r="L50" s="167">
        <f>-L48+L22</f>
        <v>126850676.43728314</v>
      </c>
      <c r="M50" s="167">
        <f>-M48+M22</f>
        <v>-1100016.1238411535</v>
      </c>
    </row>
    <row r="51" spans="1:15" s="142" customFormat="1" x14ac:dyDescent="0.2">
      <c r="A51" s="112"/>
      <c r="C51" s="140"/>
      <c r="D51" s="115"/>
      <c r="E51" s="144"/>
      <c r="F51" s="145"/>
      <c r="G51" s="146"/>
      <c r="H51" s="146"/>
      <c r="I51" s="147"/>
      <c r="J51" s="147"/>
      <c r="K51" s="148"/>
      <c r="L51" s="148"/>
      <c r="M51" s="149"/>
    </row>
    <row r="52" spans="1:15" s="142" customFormat="1" ht="14.25" x14ac:dyDescent="0.2">
      <c r="A52" s="112"/>
      <c r="C52" s="140"/>
      <c r="D52" s="115"/>
      <c r="E52" s="161" t="s">
        <v>78</v>
      </c>
      <c r="F52" s="158"/>
      <c r="I52" s="115"/>
      <c r="J52" s="115"/>
      <c r="K52" s="159"/>
      <c r="L52" s="159"/>
      <c r="M52" s="160"/>
    </row>
    <row r="53" spans="1:15" s="142" customFormat="1" ht="14.25" x14ac:dyDescent="0.2">
      <c r="A53" s="112"/>
      <c r="C53" s="140"/>
      <c r="D53" s="115"/>
      <c r="E53" s="161" t="s">
        <v>79</v>
      </c>
      <c r="F53" s="158"/>
      <c r="I53" s="115"/>
      <c r="J53" s="115"/>
      <c r="K53" s="159"/>
      <c r="L53" s="159"/>
      <c r="M53" s="160"/>
    </row>
    <row r="54" spans="1:15" ht="15.75" customHeight="1" x14ac:dyDescent="0.2">
      <c r="A54" s="45"/>
      <c r="B54" s="46"/>
      <c r="C54" s="46"/>
      <c r="D54" s="73"/>
      <c r="E54" s="150"/>
      <c r="F54" s="46"/>
      <c r="G54" s="46"/>
      <c r="H54" s="46"/>
      <c r="I54" s="73"/>
      <c r="J54" s="73"/>
      <c r="K54" s="101"/>
      <c r="L54" s="47"/>
      <c r="M54" s="143"/>
      <c r="O54" s="36"/>
    </row>
    <row r="55" spans="1:15" x14ac:dyDescent="0.2">
      <c r="E55" s="56"/>
      <c r="G55" s="118"/>
      <c r="J55" s="121"/>
      <c r="K55" s="122"/>
      <c r="L55" s="122"/>
      <c r="M55" s="122"/>
    </row>
    <row r="56" spans="1:15" x14ac:dyDescent="0.2">
      <c r="A56" s="37"/>
      <c r="B56" s="37"/>
      <c r="C56" s="37"/>
      <c r="E56" s="157" t="s">
        <v>5</v>
      </c>
      <c r="F56" s="37"/>
      <c r="G56" s="127"/>
      <c r="H56" s="37"/>
      <c r="J56" s="121"/>
      <c r="K56" s="123"/>
      <c r="L56" s="123"/>
      <c r="M56" s="123"/>
      <c r="O56" s="36"/>
    </row>
    <row r="57" spans="1:15" x14ac:dyDescent="0.2">
      <c r="G57" s="118"/>
      <c r="J57" s="120"/>
      <c r="K57" s="108"/>
      <c r="L57" s="108"/>
      <c r="M57" s="108"/>
    </row>
    <row r="58" spans="1:15" ht="13.5" thickBot="1" x14ac:dyDescent="0.25">
      <c r="G58" s="128"/>
      <c r="K58" s="106"/>
      <c r="L58" s="106"/>
      <c r="M58" s="105"/>
      <c r="O58" s="36"/>
    </row>
    <row r="59" spans="1:15" ht="39" thickBot="1" x14ac:dyDescent="0.25">
      <c r="E59" s="78" t="s">
        <v>29</v>
      </c>
      <c r="F59" s="78" t="s">
        <v>43</v>
      </c>
      <c r="G59" s="78" t="s">
        <v>42</v>
      </c>
      <c r="H59" s="78" t="s">
        <v>45</v>
      </c>
      <c r="I59" s="78" t="s">
        <v>36</v>
      </c>
      <c r="J59" s="78" t="s">
        <v>37</v>
      </c>
      <c r="K59" s="78" t="s">
        <v>46</v>
      </c>
      <c r="L59" s="36"/>
      <c r="M59" s="1"/>
    </row>
    <row r="60" spans="1:15" x14ac:dyDescent="0.2">
      <c r="E60" s="59" t="s">
        <v>32</v>
      </c>
      <c r="F60" s="133">
        <v>39277292.519999936</v>
      </c>
      <c r="G60" s="133">
        <v>11370663.59</v>
      </c>
      <c r="H60" s="134">
        <f>F60+G60</f>
        <v>50647956.10999994</v>
      </c>
      <c r="I60" s="88" t="s">
        <v>39</v>
      </c>
      <c r="J60" s="126">
        <v>1755000</v>
      </c>
      <c r="K60" s="126">
        <f>H60-J60</f>
        <v>48892956.10999994</v>
      </c>
      <c r="L60" s="36"/>
      <c r="M60" s="36"/>
      <c r="N60" s="36"/>
    </row>
    <row r="61" spans="1:15" x14ac:dyDescent="0.2">
      <c r="E61" s="60" t="s">
        <v>30</v>
      </c>
      <c r="F61" s="86">
        <v>31254722.850000001</v>
      </c>
      <c r="G61" s="135">
        <v>425641.25</v>
      </c>
      <c r="H61" s="136">
        <f>F61+G61</f>
        <v>31680364.100000001</v>
      </c>
      <c r="I61" s="96" t="s">
        <v>38</v>
      </c>
      <c r="J61" s="130"/>
      <c r="K61" s="130">
        <f>H61-J61</f>
        <v>31680364.100000001</v>
      </c>
      <c r="N61" s="48"/>
    </row>
    <row r="62" spans="1:15" x14ac:dyDescent="0.2">
      <c r="E62" s="60" t="s">
        <v>33</v>
      </c>
      <c r="F62" s="86">
        <v>12961950.209999999</v>
      </c>
      <c r="G62" s="86">
        <v>35410.33</v>
      </c>
      <c r="H62" s="136">
        <f>F62+G62</f>
        <v>12997360.539999999</v>
      </c>
      <c r="I62" s="89">
        <v>87490</v>
      </c>
      <c r="J62" s="130"/>
      <c r="K62" s="130">
        <f>H62-J62</f>
        <v>12997360.539999999</v>
      </c>
      <c r="M62" s="1"/>
    </row>
    <row r="63" spans="1:15" ht="13.5" thickBot="1" x14ac:dyDescent="0.25">
      <c r="E63" s="79" t="s">
        <v>31</v>
      </c>
      <c r="F63" s="87">
        <v>32957348.359999999</v>
      </c>
      <c r="G63" s="87">
        <v>322647.3</v>
      </c>
      <c r="H63" s="137">
        <f>F63+G63</f>
        <v>33279995.66</v>
      </c>
      <c r="I63" s="90"/>
      <c r="J63" s="131"/>
      <c r="K63" s="138">
        <f>H63-J63</f>
        <v>33279995.66</v>
      </c>
      <c r="L63" s="36"/>
      <c r="M63" s="36"/>
      <c r="N63" s="56"/>
    </row>
    <row r="64" spans="1:15" ht="13.5" thickBot="1" x14ac:dyDescent="0.25">
      <c r="E64" s="80" t="s">
        <v>34</v>
      </c>
      <c r="F64" s="124">
        <f>SUM(F60:F63)</f>
        <v>116451313.93999994</v>
      </c>
      <c r="G64" s="124">
        <f>SUM(G60:G63)</f>
        <v>12154362.470000001</v>
      </c>
      <c r="H64" s="124">
        <f>SUM(H60:H63)</f>
        <v>128605676.40999994</v>
      </c>
      <c r="I64" s="80"/>
      <c r="J64" s="124">
        <f>SUM(J60:J63)</f>
        <v>1755000</v>
      </c>
      <c r="K64" s="124">
        <f>SUM(K60:K63)</f>
        <v>126850676.40999994</v>
      </c>
      <c r="L64" s="36"/>
      <c r="M64" s="1"/>
    </row>
    <row r="65" spans="6:12" x14ac:dyDescent="0.2">
      <c r="F65" s="36"/>
      <c r="G65" s="129"/>
      <c r="H65" s="36"/>
      <c r="I65" s="91"/>
      <c r="J65" s="74"/>
      <c r="K65" s="39"/>
      <c r="L65" s="36"/>
    </row>
    <row r="66" spans="6:12" x14ac:dyDescent="0.2">
      <c r="F66" s="36"/>
      <c r="G66" s="36"/>
      <c r="H66" s="36"/>
      <c r="I66" s="74"/>
      <c r="J66" s="39"/>
      <c r="K66" s="36"/>
    </row>
    <row r="67" spans="6:12" x14ac:dyDescent="0.2">
      <c r="F67" s="49"/>
      <c r="G67" s="49"/>
      <c r="H67" s="49"/>
      <c r="I67" s="97"/>
      <c r="J67" s="98"/>
      <c r="K67" s="49"/>
    </row>
  </sheetData>
  <sortState xmlns:xlrd2="http://schemas.microsoft.com/office/spreadsheetml/2017/richdata2" ref="A27:N37">
    <sortCondition ref="F27:F37"/>
    <sortCondition ref="I27:I37"/>
  </sortState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LAMTA</vt:lpstr>
      <vt:lpstr>LAMTA!Print_Area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2020-10-13T18:24:17Z</cp:lastPrinted>
  <dcterms:created xsi:type="dcterms:W3CDTF">2004-07-28T16:25:05Z</dcterms:created>
  <dcterms:modified xsi:type="dcterms:W3CDTF">2022-10-25T16:31:36Z</dcterms:modified>
</cp:coreProperties>
</file>