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October 2020\monthly activity reports\"/>
    </mc:Choice>
  </mc:AlternateContent>
  <xr:revisionPtr revIDLastSave="0" documentId="13_ncr:1_{52248051-E965-42BC-B6C6-BAAA464A1A5B}" xr6:coauthVersionLast="44" xr6:coauthVersionMax="44" xr10:uidLastSave="{00000000-0000-0000-0000-000000000000}"/>
  <bookViews>
    <workbookView xWindow="20370" yWindow="-120" windowWidth="20730" windowHeight="11160" xr2:uid="{00000000-000D-0000-FFFF-FFFF00000000}"/>
  </bookViews>
  <sheets>
    <sheet name="SACOG" sheetId="1" r:id="rId1"/>
  </sheets>
  <externalReferences>
    <externalReference r:id="rId2"/>
  </externalReferences>
  <definedNames>
    <definedName name="_xlnm._FilterDatabase" localSheetId="0" hidden="1">SACOG!#REF!</definedName>
    <definedName name="_xlnm.Print_Area" localSheetId="0">SACOG!$A$1:$L$55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L42" i="1" l="1"/>
  <c r="K42" i="1"/>
  <c r="J42" i="1"/>
  <c r="J49" i="1" l="1"/>
  <c r="L27" i="1"/>
  <c r="K27" i="1"/>
  <c r="J27" i="1"/>
  <c r="L49" i="1" l="1"/>
  <c r="K49" i="1" l="1"/>
  <c r="F4" i="1" l="1"/>
  <c r="F54" i="1" s="1"/>
  <c r="L52" i="1" l="1"/>
  <c r="L54" i="1" s="1"/>
  <c r="K52" i="1"/>
  <c r="K54" i="1" s="1"/>
  <c r="J52" i="1"/>
  <c r="J54" i="1" s="1"/>
  <c r="F12" i="1" l="1"/>
</calcChain>
</file>

<file path=xl/sharedStrings.xml><?xml version="1.0" encoding="utf-8"?>
<sst xmlns="http://schemas.openxmlformats.org/spreadsheetml/2006/main" count="127" uniqueCount="91">
  <si>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</si>
  <si>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</si>
  <si>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</si>
  <si>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</si>
  <si>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</si>
  <si>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</si>
  <si>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</si>
  <si>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</si>
  <si>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</si>
  <si>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</si>
  <si>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</si>
  <si>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</si>
  <si>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</si>
  <si>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</si>
  <si>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</si>
  <si>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</si>
  <si>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03</t>
  </si>
  <si>
    <t>6085</t>
  </si>
  <si>
    <t>Sacramento Area Council of Governments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</si>
  <si>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</si>
  <si>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</si>
  <si>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</si>
  <si>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</si>
  <si>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</si>
  <si>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</si>
  <si>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</si>
  <si>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</si>
  <si>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</si>
  <si>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</si>
  <si>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</si>
  <si>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RSTP </t>
  </si>
  <si>
    <t xml:space="preserve">No Transfers/Exchanges </t>
  </si>
  <si>
    <t>El Dorado</t>
  </si>
  <si>
    <t>10/27/2020</t>
  </si>
  <si>
    <t>EL DORADO</t>
  </si>
  <si>
    <t>CML-5925(144)</t>
  </si>
  <si>
    <t>EL DORADO HILLS BL FROM GOVERNOR PL TO BRITTANY PL</t>
  </si>
  <si>
    <t>UPGRADE EXISTING CLASS I TRAIL AND CONSTRUCT A NEW CLASS I TRAIL (TC)</t>
  </si>
  <si>
    <t>Z400</t>
  </si>
  <si>
    <t>10/22/2020</t>
  </si>
  <si>
    <t>CML-5925(176)</t>
  </si>
  <si>
    <t>IN EL DORADO COUNTY, IN THE COMMUNITY OF POLLOCK PINES, PONY EXPRESS TRAIL, FROM SANDERS DRIVE TO SLY PARK ROAD.</t>
  </si>
  <si>
    <t xml:space="preserve">INSTALL 1.7 MILES OF CLASS 2 BIKE LANES AND APPROXIMATELY 4600 LINEAR FEET OF NEW AND </t>
  </si>
  <si>
    <t>STPL-5925(160)</t>
  </si>
  <si>
    <t>AT VARIOUS LOCATIONS IN ELDORADO COUNTY</t>
  </si>
  <si>
    <t>INSTALL BIKE /PED COUNTERS AND BIKE ROUTE SIGNS(TC)</t>
  </si>
  <si>
    <t>L23E</t>
  </si>
  <si>
    <t>Placer</t>
  </si>
  <si>
    <t>10/07/2020</t>
  </si>
  <si>
    <t>LINCOLN</t>
  </si>
  <si>
    <t>STPL-5089(024)</t>
  </si>
  <si>
    <t>TWELVE BRIDGES DRIVE AND JOINER PARKWAY</t>
  </si>
  <si>
    <t>AC OVERLAY - TC</t>
  </si>
  <si>
    <t>Z230</t>
  </si>
  <si>
    <t>10/15/2020</t>
  </si>
  <si>
    <t>ROCKLIN</t>
  </si>
  <si>
    <t>STPL-5095(025)</t>
  </si>
  <si>
    <t xml:space="preserve">LONETREE BLVD (CITY LIMITS WITH ROSEVILLE TO SUNSET), BLUE OAKS (CITY LIMITS WITH ROSEVILLE TO SUNSET), SUNSET (FAIRWAY TO SR-65), WEST </t>
  </si>
  <si>
    <t>PAVEMENT RAHAB (TC)</t>
  </si>
  <si>
    <t>Sacramento</t>
  </si>
  <si>
    <t>10/30/2020</t>
  </si>
  <si>
    <t>CAP SOEAST CON</t>
  </si>
  <si>
    <t>STPL-6498(002)</t>
  </si>
  <si>
    <t>IN ELK GROVE, ON GRANTLINE ROAD FROM MOSHER TO BRADSHAW</t>
  </si>
  <si>
    <t>WIDEN FROM 2 LANES TO 4 LANES.</t>
  </si>
  <si>
    <t>SACRAMENTO</t>
  </si>
  <si>
    <t>HP21L-5002(068)</t>
  </si>
  <si>
    <t>RAMONA AVE FROM FOLSOM BLVD TO CUCAMONGA AVE</t>
  </si>
  <si>
    <t>WIDEN ROADWAY</t>
  </si>
  <si>
    <t>Q230</t>
  </si>
  <si>
    <t>10/08/2020</t>
  </si>
  <si>
    <t>STPL-5924(212)</t>
  </si>
  <si>
    <t>FAIR OAKS BLVD. BTW HOWE AVE AND MUNROE ST.</t>
  </si>
  <si>
    <t>TWO (2) NEW SIGNALS</t>
  </si>
  <si>
    <t>FFY 2019-20 CMAQ Appn (difference of 19-20 Actual Appn vs 19-20 Advanced Appn)</t>
  </si>
  <si>
    <t>FFY 2020-21 Estimated (Advanced) CMAQ Apportionments as of 10/29/2020</t>
  </si>
  <si>
    <t>Z240</t>
  </si>
  <si>
    <t>Z400/Z003</t>
  </si>
  <si>
    <t>FFY 2019-20 STBGP Flex Appn (difference of 19-20 Actual Appn vs 19-20 Advanced Appn)</t>
  </si>
  <si>
    <t>FFY 2020-21 Estimated (Advanced) STBGP Urban Apportionments as of 10/29/2020</t>
  </si>
  <si>
    <t>FFY 2020-21 Estimated (Advanced) STBGP Flex Apportionments as of 10/29/2020</t>
  </si>
  <si>
    <t>Z40E/Z0E3</t>
  </si>
  <si>
    <t>Z23E</t>
  </si>
  <si>
    <t>Z24E</t>
  </si>
  <si>
    <t>Repayment for April 23, 2019 MOU between FCOG and SACOG</t>
  </si>
  <si>
    <t>Z40E</t>
  </si>
  <si>
    <t>Repayment for April 24, 2019 MOU between KCAG and SACOG</t>
  </si>
  <si>
    <t>Repayment for August 7, 2019 MOU between MCTC and SACOG</t>
  </si>
  <si>
    <t>Repayment for September 8, 2020 MOU between OCTA and SACOG</t>
  </si>
  <si>
    <t>CMAQ and STBGP</t>
  </si>
  <si>
    <t>CMAQ Variance Adjustment (difference between Monthly Activity Report &amp; AB 1012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</si>
</sst>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/d/yyyy;@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1" fillId="0" borderId="0"/>
  </cellStyleXfs>
  <cellXfs count="136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7" xfId="0" applyNumberFormat="1" applyFont="1" applyFill="1" applyBorder="1" applyAlignment="1" applyProtection="1"/>
    <xf numFmtId="38" fontId="3" fillId="0" borderId="7" xfId="0" applyNumberFormat="1" applyFont="1" applyBorder="1"/>
    <xf numFmtId="38" fontId="3" fillId="0" borderId="8" xfId="0" applyNumberFormat="1" applyFont="1" applyBorder="1"/>
    <xf numFmtId="0" fontId="3" fillId="0" borderId="0" xfId="1" applyNumberFormat="1" applyFont="1" applyFill="1" applyBorder="1" applyAlignment="1" applyProtection="1">
      <alignment horizontal="left"/>
    </xf>
    <xf numFmtId="38" fontId="3" fillId="0" borderId="8" xfId="0" applyNumberFormat="1" applyFont="1" applyFill="1" applyBorder="1"/>
    <xf numFmtId="38" fontId="3" fillId="0" borderId="0" xfId="0" applyFont="1" applyFill="1"/>
    <xf numFmtId="0" fontId="3" fillId="0" borderId="1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0" borderId="6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3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38" fontId="3" fillId="0" borderId="3" xfId="0" applyNumberFormat="1" applyFont="1" applyBorder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5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0" fillId="0" borderId="0" xfId="0" applyFont="1" applyFill="1" applyBorder="1"/>
    <xf numFmtId="38" fontId="2" fillId="3" borderId="13" xfId="1" applyNumberFormat="1" applyFont="1" applyFill="1" applyBorder="1" applyAlignment="1" applyProtection="1">
      <alignment horizontal="right"/>
    </xf>
    <xf numFmtId="0" fontId="0" fillId="0" borderId="8" xfId="0" applyNumberFormat="1" applyFont="1" applyFill="1" applyBorder="1" applyAlignment="1" applyProtection="1">
      <alignment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1" fillId="0" borderId="0" xfId="0" applyFont="1"/>
    <xf numFmtId="0" fontId="0" fillId="0" borderId="0" xfId="1" applyNumberFormat="1" applyFont="1" applyFill="1" applyBorder="1" applyAlignment="1" applyProtection="1">
      <alignment horizontal="left"/>
    </xf>
    <xf numFmtId="38" fontId="3" fillId="0" borderId="0" xfId="0" applyFont="1" applyBorder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38" fontId="3" fillId="0" borderId="3" xfId="0" applyFont="1" applyBorder="1" applyAlignment="1">
      <alignment horizontal="center"/>
    </xf>
    <xf numFmtId="38" fontId="3" fillId="0" borderId="0" xfId="0" applyFont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8" xfId="0" applyFont="1" applyFill="1" applyBorder="1" applyAlignment="1">
      <alignment horizontal="center"/>
    </xf>
    <xf numFmtId="38" fontId="3" fillId="0" borderId="2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3" fillId="0" borderId="1" xfId="0" applyFont="1" applyBorder="1" applyAlignment="1">
      <alignment horizontal="center"/>
    </xf>
    <xf numFmtId="40" fontId="3" fillId="0" borderId="0" xfId="0" applyNumberFormat="1" applyFont="1"/>
    <xf numFmtId="38" fontId="0" fillId="0" borderId="0" xfId="0" applyFont="1" applyFill="1" applyAlignment="1"/>
    <xf numFmtId="38" fontId="1" fillId="0" borderId="0" xfId="0" applyFont="1" applyFill="1" applyAlignment="1"/>
    <xf numFmtId="38" fontId="3" fillId="0" borderId="0" xfId="0" applyFont="1" applyFill="1" applyAlignment="1">
      <alignment horizontal="center"/>
    </xf>
    <xf numFmtId="38" fontId="0" fillId="0" borderId="0" xfId="0" applyFont="1" applyFill="1" applyBorder="1" applyAlignment="1"/>
    <xf numFmtId="38" fontId="0" fillId="0" borderId="2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/>
    <xf numFmtId="40" fontId="6" fillId="0" borderId="0" xfId="0" applyNumberFormat="1" applyFont="1" applyFill="1"/>
    <xf numFmtId="0" fontId="0" fillId="0" borderId="8" xfId="0" applyNumberFormat="1" applyFont="1" applyFill="1" applyBorder="1" applyAlignment="1" applyProtection="1"/>
    <xf numFmtId="38" fontId="0" fillId="0" borderId="0" xfId="0" applyFont="1" applyBorder="1"/>
    <xf numFmtId="0" fontId="0" fillId="0" borderId="0" xfId="0" applyNumberFormat="1" applyFont="1" applyFill="1" applyBorder="1" applyAlignment="1" applyProtection="1">
      <alignment horizontal="center"/>
    </xf>
    <xf numFmtId="164" fontId="0" fillId="0" borderId="0" xfId="0" quotePrefix="1" applyNumberFormat="1" applyFont="1" applyBorder="1" applyAlignment="1">
      <alignment horizontal="center"/>
    </xf>
    <xf numFmtId="38" fontId="0" fillId="0" borderId="0" xfId="0" applyFont="1"/>
    <xf numFmtId="38" fontId="0" fillId="0" borderId="2" xfId="0" applyFont="1" applyBorder="1" applyAlignment="1">
      <alignment horizontal="center"/>
    </xf>
    <xf numFmtId="38" fontId="0" fillId="0" borderId="0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>
      <alignment horizontal="center"/>
    </xf>
    <xf numFmtId="38" fontId="0" fillId="0" borderId="2" xfId="0" applyNumberFormat="1" applyFont="1" applyBorder="1"/>
    <xf numFmtId="0" fontId="3" fillId="0" borderId="8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38" fontId="1" fillId="0" borderId="0" xfId="0" applyFont="1" applyFill="1" applyAlignment="1">
      <alignment horizontal="right"/>
    </xf>
    <xf numFmtId="38" fontId="3" fillId="0" borderId="0" xfId="0" applyFont="1" applyFill="1" applyAlignment="1">
      <alignment horizontal="right"/>
    </xf>
    <xf numFmtId="40" fontId="3" fillId="0" borderId="0" xfId="0" applyNumberFormat="1" applyFont="1" applyFill="1"/>
    <xf numFmtId="8" fontId="0" fillId="0" borderId="0" xfId="0" applyNumberFormat="1" applyFont="1" applyFill="1" applyBorder="1" applyAlignment="1"/>
    <xf numFmtId="8" fontId="3" fillId="0" borderId="0" xfId="0" applyNumberFormat="1" applyFont="1" applyFill="1"/>
    <xf numFmtId="38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8" xfId="0" applyNumberFormat="1" applyFont="1" applyFill="1" applyBorder="1" applyAlignment="1" applyProtection="1">
      <alignment horizontal="center" wrapText="1"/>
    </xf>
    <xf numFmtId="0" fontId="0" fillId="0" borderId="0" xfId="1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0" fillId="0" borderId="8" xfId="0" applyFont="1" applyFill="1" applyBorder="1" applyAlignment="1">
      <alignment horizontal="center"/>
    </xf>
    <xf numFmtId="38" fontId="3" fillId="0" borderId="4" xfId="0" applyFont="1" applyBorder="1" applyAlignment="1">
      <alignment horizontal="center"/>
    </xf>
    <xf numFmtId="38" fontId="0" fillId="0" borderId="0" xfId="0" applyFont="1" applyFill="1" applyBorder="1" applyAlignment="1">
      <alignment horizontal="center"/>
    </xf>
    <xf numFmtId="38" fontId="1" fillId="0" borderId="0" xfId="0" applyFont="1" applyFill="1" applyAlignment="1">
      <alignment horizontal="center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0" fontId="0" fillId="0" borderId="8" xfId="0" applyNumberFormat="1" applyFont="1" applyFill="1" applyBorder="1" applyAlignment="1" applyProtection="1">
      <alignment horizontal="left"/>
    </xf>
    <xf numFmtId="38" fontId="0" fillId="0" borderId="0" xfId="0" applyFont="1" applyFill="1"/>
    <xf numFmtId="38" fontId="0" fillId="0" borderId="2" xfId="0" applyNumberFormat="1" applyFont="1" applyFill="1" applyBorder="1"/>
    <xf numFmtId="40" fontId="3" fillId="0" borderId="2" xfId="0" applyNumberFormat="1" applyFont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October 31, 2020</v>
          </cell>
        </row>
        <row r="12">
          <cell r="F12" t="str">
            <v>September 30,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topLeftCell="D1" zoomScale="95" zoomScaleNormal="95" workbookViewId="0">
      <selection activeCell="G3" sqref="G3"/>
    </sheetView>
  </sheetViews>
  <sheetFormatPr defaultColWidth="8.85546875" defaultRowHeight="12.75" x14ac:dyDescent="0.2"/>
  <cols>
    <col min="1" max="1" width="7.5703125" style="1" bestFit="1" customWidth="1"/>
    <col min="2" max="2" width="11.28515625" style="1" customWidth="1"/>
    <col min="3" max="3" width="11.5703125" style="1" bestFit="1" customWidth="1"/>
    <col min="4" max="4" width="12.140625" style="80" bestFit="1" customWidth="1"/>
    <col min="5" max="5" width="40.28515625" style="1" customWidth="1"/>
    <col min="6" max="6" width="20.140625" style="80" customWidth="1"/>
    <col min="7" max="8" width="26.28515625" style="1" customWidth="1"/>
    <col min="9" max="9" width="13.7109375" style="80" customWidth="1"/>
    <col min="10" max="10" width="14.140625" style="56" bestFit="1" customWidth="1"/>
    <col min="11" max="11" width="15.140625" style="56" bestFit="1" customWidth="1"/>
    <col min="12" max="12" width="14.140625" style="56" customWidth="1"/>
    <col min="13" max="13" width="10.28515625" style="1" bestFit="1" customWidth="1"/>
    <col min="14" max="14" width="12.85546875" style="1" bestFit="1" customWidth="1"/>
    <col min="15" max="16384" width="8.85546875" style="1"/>
  </cols>
  <sheetData>
    <row r="1" spans="1:12" x14ac:dyDescent="0.2">
      <c r="A1" s="64" t="s">
        <v>14</v>
      </c>
      <c r="B1" s="64"/>
      <c r="C1" s="64" t="s">
        <v>14</v>
      </c>
      <c r="D1" s="64"/>
      <c r="E1" s="64"/>
      <c r="F1" s="64" t="s">
        <v>18</v>
      </c>
      <c r="G1" s="64"/>
      <c r="H1" s="64"/>
      <c r="I1" s="64"/>
      <c r="J1" s="64"/>
      <c r="K1" s="64"/>
      <c r="L1" s="64"/>
    </row>
    <row r="2" spans="1:12" x14ac:dyDescent="0.2">
      <c r="A2" s="64"/>
      <c r="B2" s="64"/>
      <c r="C2" s="64"/>
      <c r="D2" s="64"/>
      <c r="E2" s="64"/>
      <c r="F2" s="64" t="s">
        <v>19</v>
      </c>
      <c r="G2" s="64"/>
      <c r="H2" s="64"/>
      <c r="I2" s="64"/>
      <c r="J2" s="64"/>
      <c r="K2" s="64"/>
      <c r="L2" s="64"/>
    </row>
    <row r="3" spans="1:12" x14ac:dyDescent="0.2">
      <c r="A3" s="64"/>
      <c r="B3" s="64"/>
      <c r="C3" s="64"/>
      <c r="D3" s="64"/>
      <c r="E3" s="64"/>
      <c r="F3" s="64" t="s">
        <v>89</v>
      </c>
      <c r="G3" s="64"/>
      <c r="H3" s="64"/>
      <c r="I3" s="64"/>
      <c r="J3" s="64"/>
      <c r="K3" s="64"/>
      <c r="L3" s="64"/>
    </row>
    <row r="4" spans="1:12" x14ac:dyDescent="0.2">
      <c r="A4" s="64"/>
      <c r="B4" s="64"/>
      <c r="C4" s="64"/>
      <c r="D4" s="64"/>
      <c r="E4" s="64"/>
      <c r="F4" s="64" t="str">
        <f>[1]Template!$A$4</f>
        <v>October 31, 2020</v>
      </c>
      <c r="G4" s="64"/>
      <c r="H4" s="64"/>
      <c r="I4" s="64"/>
      <c r="J4" s="64"/>
      <c r="K4" s="64"/>
      <c r="L4" s="64"/>
    </row>
    <row r="6" spans="1:12" x14ac:dyDescent="0.2">
      <c r="A6" s="2"/>
      <c r="B6" s="3"/>
      <c r="C6" s="3"/>
      <c r="D6" s="3"/>
      <c r="E6" s="4"/>
      <c r="F6" s="4"/>
      <c r="G6" s="3"/>
      <c r="H6" s="5"/>
      <c r="I6" s="5"/>
      <c r="J6" s="6"/>
      <c r="K6" s="66"/>
      <c r="L6" s="6"/>
    </row>
    <row r="7" spans="1:12" x14ac:dyDescent="0.2">
      <c r="A7" s="58"/>
      <c r="B7" s="59"/>
      <c r="C7" s="59"/>
      <c r="D7" s="59" t="s">
        <v>0</v>
      </c>
      <c r="E7" s="60"/>
      <c r="F7" s="60"/>
      <c r="G7" s="59"/>
      <c r="H7" s="61"/>
      <c r="I7" s="61" t="s">
        <v>9</v>
      </c>
      <c r="J7" s="62"/>
      <c r="K7" s="68" t="s">
        <v>30</v>
      </c>
      <c r="L7" s="65"/>
    </row>
    <row r="8" spans="1:12" x14ac:dyDescent="0.2">
      <c r="A8" s="7" t="s">
        <v>1</v>
      </c>
      <c r="B8" s="8" t="s">
        <v>2</v>
      </c>
      <c r="C8" s="8" t="s">
        <v>12</v>
      </c>
      <c r="D8" s="8" t="s">
        <v>3</v>
      </c>
      <c r="E8" s="8" t="s">
        <v>10</v>
      </c>
      <c r="F8" s="8"/>
      <c r="G8" s="8"/>
      <c r="H8" s="9"/>
      <c r="I8" s="9" t="s">
        <v>6</v>
      </c>
      <c r="J8" s="10" t="s">
        <v>7</v>
      </c>
      <c r="K8" s="10" t="s">
        <v>28</v>
      </c>
      <c r="L8" s="10" t="s">
        <v>29</v>
      </c>
    </row>
    <row r="9" spans="1:12" x14ac:dyDescent="0.2">
      <c r="A9" s="11"/>
      <c r="B9" s="12"/>
      <c r="C9" s="12"/>
      <c r="D9" s="76"/>
      <c r="F9" s="76"/>
      <c r="G9" s="12"/>
      <c r="H9" s="13"/>
      <c r="I9" s="81"/>
      <c r="J9" s="14"/>
      <c r="K9" s="14"/>
      <c r="L9" s="14"/>
    </row>
    <row r="10" spans="1:12" x14ac:dyDescent="0.2">
      <c r="A10" s="15" t="s">
        <v>16</v>
      </c>
      <c r="B10" s="16" t="s">
        <v>17</v>
      </c>
      <c r="C10" s="16"/>
      <c r="D10" s="76"/>
      <c r="E10" s="17" t="s">
        <v>18</v>
      </c>
      <c r="F10" s="76"/>
      <c r="G10" s="16"/>
      <c r="H10" s="18"/>
      <c r="I10" s="81"/>
      <c r="J10" s="14"/>
      <c r="K10" s="14"/>
      <c r="L10" s="14"/>
    </row>
    <row r="11" spans="1:12" x14ac:dyDescent="0.2">
      <c r="A11" s="15"/>
      <c r="B11" s="16"/>
      <c r="C11" s="16"/>
      <c r="D11" s="76"/>
      <c r="E11" s="17"/>
      <c r="F11" s="76"/>
      <c r="G11" s="16"/>
      <c r="H11" s="18"/>
      <c r="I11" s="81"/>
      <c r="J11" s="14"/>
      <c r="K11" s="14"/>
      <c r="L11" s="14"/>
    </row>
    <row r="12" spans="1:12" x14ac:dyDescent="0.2">
      <c r="A12" s="11"/>
      <c r="B12" s="16"/>
      <c r="C12" s="16"/>
      <c r="D12" s="76"/>
      <c r="E12" s="17" t="s">
        <v>20</v>
      </c>
      <c r="F12" s="19" t="str">
        <f>[1]Template!$F$12</f>
        <v>September 30, 2020</v>
      </c>
      <c r="G12" s="16"/>
      <c r="H12" s="18"/>
      <c r="I12" s="81"/>
      <c r="J12" s="14"/>
      <c r="K12" s="14"/>
      <c r="L12" s="14"/>
    </row>
    <row r="13" spans="1:12" x14ac:dyDescent="0.2">
      <c r="A13" s="15"/>
      <c r="B13" s="20"/>
      <c r="C13" s="20"/>
      <c r="D13" s="76"/>
      <c r="E13" s="1" t="s">
        <v>8</v>
      </c>
      <c r="F13" s="19"/>
      <c r="G13" s="20"/>
      <c r="H13" s="21"/>
      <c r="I13" s="81"/>
      <c r="J13" s="14">
        <v>-0.26999999210238457</v>
      </c>
      <c r="K13" s="14">
        <v>45928.169999998063</v>
      </c>
      <c r="L13" s="14">
        <v>0.91499920899514109</v>
      </c>
    </row>
    <row r="14" spans="1:12" x14ac:dyDescent="0.2">
      <c r="A14" s="15"/>
      <c r="B14" s="20"/>
      <c r="C14" s="20"/>
      <c r="D14" s="76"/>
      <c r="F14" s="19"/>
      <c r="G14" s="20"/>
      <c r="H14" s="21"/>
      <c r="I14" s="81"/>
      <c r="J14" s="14"/>
      <c r="K14" s="14"/>
      <c r="L14" s="14"/>
    </row>
    <row r="15" spans="1:12" x14ac:dyDescent="0.2">
      <c r="A15" s="15"/>
      <c r="B15" s="20"/>
      <c r="C15" s="20"/>
      <c r="D15" s="76"/>
      <c r="E15" s="17" t="s">
        <v>26</v>
      </c>
      <c r="F15" s="19"/>
      <c r="G15" s="20"/>
      <c r="H15" s="21"/>
      <c r="I15" s="82"/>
      <c r="J15" s="14"/>
      <c r="K15" s="14"/>
      <c r="L15" s="22"/>
    </row>
    <row r="16" spans="1:12" s="74" customFormat="1" x14ac:dyDescent="0.2">
      <c r="A16" s="70"/>
      <c r="B16" s="71"/>
      <c r="C16" s="71"/>
      <c r="D16" s="77"/>
      <c r="E16" s="67" t="s">
        <v>74</v>
      </c>
      <c r="F16" s="19"/>
      <c r="G16" s="71"/>
      <c r="H16" s="72"/>
      <c r="I16" s="108" t="s">
        <v>77</v>
      </c>
      <c r="J16" s="73">
        <v>810</v>
      </c>
      <c r="K16" s="73"/>
      <c r="L16" s="73"/>
    </row>
    <row r="17" spans="1:12" s="74" customFormat="1" x14ac:dyDescent="0.2">
      <c r="A17" s="70"/>
      <c r="B17" s="71"/>
      <c r="C17" s="71"/>
      <c r="D17" s="77"/>
      <c r="E17" s="67" t="s">
        <v>78</v>
      </c>
      <c r="F17" s="19"/>
      <c r="G17" s="71"/>
      <c r="H17" s="72"/>
      <c r="I17" s="108" t="s">
        <v>76</v>
      </c>
      <c r="J17" s="73"/>
      <c r="K17" s="73"/>
      <c r="L17" s="73">
        <v>-8325</v>
      </c>
    </row>
    <row r="18" spans="1:12" s="74" customFormat="1" x14ac:dyDescent="0.2">
      <c r="A18" s="70"/>
      <c r="B18" s="71"/>
      <c r="C18" s="71"/>
      <c r="D18" s="77"/>
      <c r="E18" s="67" t="s">
        <v>75</v>
      </c>
      <c r="F18" s="19"/>
      <c r="G18" s="71"/>
      <c r="H18" s="72"/>
      <c r="I18" s="108" t="s">
        <v>81</v>
      </c>
      <c r="J18" s="73">
        <v>24523793</v>
      </c>
      <c r="K18" s="73"/>
      <c r="L18" s="73"/>
    </row>
    <row r="19" spans="1:12" s="74" customFormat="1" x14ac:dyDescent="0.2">
      <c r="A19" s="70"/>
      <c r="B19" s="71"/>
      <c r="C19" s="71"/>
      <c r="D19" s="77"/>
      <c r="E19" s="67" t="s">
        <v>79</v>
      </c>
      <c r="F19" s="19"/>
      <c r="G19" s="71"/>
      <c r="H19" s="72"/>
      <c r="I19" s="108" t="s">
        <v>82</v>
      </c>
      <c r="J19" s="73"/>
      <c r="K19" s="73">
        <v>24041083</v>
      </c>
      <c r="L19" s="73"/>
    </row>
    <row r="20" spans="1:12" s="74" customFormat="1" x14ac:dyDescent="0.2">
      <c r="A20" s="70"/>
      <c r="B20" s="71"/>
      <c r="C20" s="71"/>
      <c r="D20" s="77"/>
      <c r="E20" s="67" t="s">
        <v>80</v>
      </c>
      <c r="F20" s="19"/>
      <c r="G20" s="71"/>
      <c r="H20" s="72"/>
      <c r="I20" s="108" t="s">
        <v>83</v>
      </c>
      <c r="J20" s="73"/>
      <c r="K20" s="73"/>
      <c r="L20" s="73">
        <f>799673+1301317+2095261+991128+748338</f>
        <v>5935717</v>
      </c>
    </row>
    <row r="21" spans="1:12" s="74" customFormat="1" x14ac:dyDescent="0.2">
      <c r="A21" s="70"/>
      <c r="B21" s="71"/>
      <c r="C21" s="71"/>
      <c r="D21" s="77"/>
      <c r="E21" s="107" t="s">
        <v>84</v>
      </c>
      <c r="F21" s="19"/>
      <c r="G21" s="71"/>
      <c r="H21" s="72"/>
      <c r="I21" s="108" t="s">
        <v>85</v>
      </c>
      <c r="J21" s="73">
        <v>-5000000</v>
      </c>
      <c r="K21" s="73"/>
      <c r="L21" s="73"/>
    </row>
    <row r="22" spans="1:12" s="74" customFormat="1" x14ac:dyDescent="0.2">
      <c r="A22" s="70"/>
      <c r="B22" s="71"/>
      <c r="C22" s="71"/>
      <c r="D22" s="77"/>
      <c r="E22" s="107" t="s">
        <v>86</v>
      </c>
      <c r="F22" s="19"/>
      <c r="G22" s="71"/>
      <c r="H22" s="72"/>
      <c r="I22" s="108" t="s">
        <v>85</v>
      </c>
      <c r="J22" s="73">
        <v>-1070609</v>
      </c>
      <c r="K22" s="73"/>
      <c r="L22" s="73"/>
    </row>
    <row r="23" spans="1:12" s="74" customFormat="1" x14ac:dyDescent="0.2">
      <c r="A23" s="70"/>
      <c r="B23" s="71"/>
      <c r="C23" s="71"/>
      <c r="D23" s="77"/>
      <c r="E23" s="107" t="s">
        <v>87</v>
      </c>
      <c r="F23" s="19"/>
      <c r="G23" s="71"/>
      <c r="H23" s="72"/>
      <c r="I23" s="108" t="s">
        <v>85</v>
      </c>
      <c r="J23" s="73">
        <v>-800000</v>
      </c>
      <c r="K23" s="73"/>
      <c r="L23" s="73"/>
    </row>
    <row r="24" spans="1:12" s="74" customFormat="1" x14ac:dyDescent="0.2">
      <c r="A24" s="70"/>
      <c r="B24" s="71"/>
      <c r="C24" s="71"/>
      <c r="D24" s="77"/>
      <c r="E24" s="107" t="s">
        <v>88</v>
      </c>
      <c r="F24" s="19"/>
      <c r="G24" s="71"/>
      <c r="H24" s="72"/>
      <c r="I24" s="108" t="s">
        <v>85</v>
      </c>
      <c r="J24" s="73">
        <v>-7625743</v>
      </c>
      <c r="K24" s="73"/>
      <c r="L24" s="73"/>
    </row>
    <row r="25" spans="1:12" x14ac:dyDescent="0.2">
      <c r="A25" s="15"/>
      <c r="B25" s="20"/>
      <c r="C25" s="20"/>
      <c r="D25" s="76"/>
      <c r="E25" s="74" t="s">
        <v>90</v>
      </c>
      <c r="F25" s="19"/>
      <c r="G25" s="20"/>
      <c r="H25" s="21"/>
      <c r="I25" s="98"/>
      <c r="J25" s="135">
        <v>-0.17</v>
      </c>
      <c r="K25" s="14"/>
      <c r="L25" s="22"/>
    </row>
    <row r="26" spans="1:12" ht="12.6" customHeight="1" x14ac:dyDescent="0.2">
      <c r="A26" s="11"/>
      <c r="B26" s="12"/>
      <c r="C26" s="12"/>
      <c r="D26" s="76"/>
      <c r="F26" s="76"/>
      <c r="G26" s="12"/>
      <c r="H26" s="13"/>
      <c r="I26" s="83"/>
      <c r="J26" s="14"/>
      <c r="K26" s="14"/>
      <c r="L26" s="14"/>
    </row>
    <row r="27" spans="1:12" ht="25.5" x14ac:dyDescent="0.2">
      <c r="A27" s="11"/>
      <c r="B27" s="12"/>
      <c r="C27" s="12"/>
      <c r="D27" s="76"/>
      <c r="E27" s="23" t="s">
        <v>21</v>
      </c>
      <c r="F27" s="24" t="s">
        <v>4</v>
      </c>
      <c r="G27" s="24" t="s">
        <v>5</v>
      </c>
      <c r="H27" s="25" t="s">
        <v>13</v>
      </c>
      <c r="I27" s="84"/>
      <c r="J27" s="26">
        <f>SUM(J13:J26)</f>
        <v>10028250.560000008</v>
      </c>
      <c r="K27" s="26">
        <f>SUM(K13:K26)</f>
        <v>24087011.169999998</v>
      </c>
      <c r="L27" s="26">
        <f>SUM(L13:L26)</f>
        <v>5927392.9149992093</v>
      </c>
    </row>
    <row r="28" spans="1:12" x14ac:dyDescent="0.2">
      <c r="A28" s="11"/>
      <c r="B28" s="12"/>
      <c r="C28" s="12"/>
      <c r="D28" s="76"/>
      <c r="E28" s="27"/>
      <c r="F28" s="86"/>
      <c r="G28" s="28"/>
      <c r="H28" s="29"/>
      <c r="I28" s="85"/>
      <c r="J28" s="14"/>
      <c r="K28" s="14"/>
      <c r="L28" s="14"/>
    </row>
    <row r="29" spans="1:12" x14ac:dyDescent="0.2">
      <c r="A29" s="11"/>
      <c r="B29" s="12"/>
      <c r="C29" s="12"/>
      <c r="D29" s="76"/>
      <c r="E29" s="30" t="s">
        <v>22</v>
      </c>
      <c r="F29" s="86"/>
      <c r="G29" s="31"/>
      <c r="H29" s="28"/>
      <c r="I29" s="85"/>
      <c r="J29" s="14"/>
      <c r="K29" s="14"/>
      <c r="L29" s="14"/>
    </row>
    <row r="30" spans="1:12" x14ac:dyDescent="0.2">
      <c r="A30" s="11"/>
      <c r="B30" s="12"/>
      <c r="C30" s="12"/>
      <c r="D30" s="76"/>
      <c r="E30" s="17"/>
      <c r="F30" s="86"/>
      <c r="G30" s="31"/>
      <c r="H30" s="28"/>
      <c r="I30" s="85"/>
      <c r="J30" s="14"/>
      <c r="K30" s="14"/>
      <c r="L30" s="14"/>
    </row>
    <row r="31" spans="1:12" x14ac:dyDescent="0.2">
      <c r="A31" s="11"/>
      <c r="B31" s="12"/>
      <c r="C31" s="12"/>
      <c r="D31" s="76"/>
      <c r="E31" s="17" t="s">
        <v>15</v>
      </c>
      <c r="F31" s="86"/>
      <c r="G31" s="31"/>
      <c r="H31" s="28"/>
      <c r="I31" s="86"/>
      <c r="J31" s="14"/>
      <c r="K31" s="14"/>
      <c r="L31" s="14"/>
    </row>
    <row r="32" spans="1:12" s="133" customFormat="1" x14ac:dyDescent="0.2">
      <c r="A32" s="99" t="s">
        <v>16</v>
      </c>
      <c r="B32" s="100" t="s">
        <v>17</v>
      </c>
      <c r="C32" s="67" t="s">
        <v>32</v>
      </c>
      <c r="D32" s="128" t="s">
        <v>33</v>
      </c>
      <c r="E32" s="133" t="s">
        <v>34</v>
      </c>
      <c r="F32" s="132" t="s">
        <v>35</v>
      </c>
      <c r="G32" s="110" t="s">
        <v>36</v>
      </c>
      <c r="H32" s="103" t="s">
        <v>37</v>
      </c>
      <c r="I32" s="111" t="s">
        <v>38</v>
      </c>
      <c r="J32" s="134">
        <v>-53895.619999999995</v>
      </c>
      <c r="K32" s="134"/>
      <c r="L32" s="134"/>
    </row>
    <row r="33" spans="1:14" s="133" customFormat="1" x14ac:dyDescent="0.2">
      <c r="A33" s="15" t="s">
        <v>16</v>
      </c>
      <c r="B33" s="16" t="s">
        <v>17</v>
      </c>
      <c r="C33" s="67" t="s">
        <v>32</v>
      </c>
      <c r="D33" s="128" t="s">
        <v>39</v>
      </c>
      <c r="E33" s="133" t="s">
        <v>34</v>
      </c>
      <c r="F33" s="132" t="s">
        <v>40</v>
      </c>
      <c r="G33" s="110" t="s">
        <v>41</v>
      </c>
      <c r="H33" s="103" t="s">
        <v>42</v>
      </c>
      <c r="I33" s="111" t="s">
        <v>38</v>
      </c>
      <c r="J33" s="134">
        <v>135000</v>
      </c>
      <c r="K33" s="134"/>
      <c r="L33" s="134"/>
    </row>
    <row r="34" spans="1:14" s="133" customFormat="1" x14ac:dyDescent="0.2">
      <c r="A34" s="99" t="s">
        <v>16</v>
      </c>
      <c r="B34" s="100" t="s">
        <v>17</v>
      </c>
      <c r="C34" s="67" t="s">
        <v>32</v>
      </c>
      <c r="D34" s="128" t="s">
        <v>39</v>
      </c>
      <c r="E34" s="133" t="s">
        <v>34</v>
      </c>
      <c r="F34" s="132" t="s">
        <v>43</v>
      </c>
      <c r="G34" s="110" t="s">
        <v>44</v>
      </c>
      <c r="H34" s="103" t="s">
        <v>45</v>
      </c>
      <c r="I34" s="111" t="s">
        <v>46</v>
      </c>
      <c r="J34" s="134"/>
      <c r="K34" s="134">
        <v>-17780.940000000002</v>
      </c>
      <c r="L34" s="134"/>
    </row>
    <row r="35" spans="1:14" s="107" customFormat="1" x14ac:dyDescent="0.2">
      <c r="A35" s="15" t="s">
        <v>16</v>
      </c>
      <c r="B35" s="16" t="s">
        <v>17</v>
      </c>
      <c r="C35" s="104" t="s">
        <v>47</v>
      </c>
      <c r="D35" s="109" t="s">
        <v>48</v>
      </c>
      <c r="E35" s="107" t="s">
        <v>49</v>
      </c>
      <c r="F35" s="132" t="s">
        <v>50</v>
      </c>
      <c r="G35" s="110" t="s">
        <v>51</v>
      </c>
      <c r="H35" s="103" t="s">
        <v>52</v>
      </c>
      <c r="I35" s="111" t="s">
        <v>53</v>
      </c>
      <c r="J35" s="112"/>
      <c r="K35" s="112">
        <v>-18505.04</v>
      </c>
      <c r="L35" s="112"/>
    </row>
    <row r="36" spans="1:14" s="133" customFormat="1" x14ac:dyDescent="0.2">
      <c r="A36" s="99" t="s">
        <v>16</v>
      </c>
      <c r="B36" s="100" t="s">
        <v>17</v>
      </c>
      <c r="C36" s="67" t="s">
        <v>47</v>
      </c>
      <c r="D36" s="128" t="s">
        <v>54</v>
      </c>
      <c r="E36" s="133" t="s">
        <v>55</v>
      </c>
      <c r="F36" s="132" t="s">
        <v>56</v>
      </c>
      <c r="G36" s="110" t="s">
        <v>57</v>
      </c>
      <c r="H36" s="103" t="s">
        <v>58</v>
      </c>
      <c r="I36" s="111" t="s">
        <v>53</v>
      </c>
      <c r="J36" s="134"/>
      <c r="K36" s="134">
        <v>-652514.5</v>
      </c>
      <c r="L36" s="134"/>
    </row>
    <row r="37" spans="1:14" s="107" customFormat="1" x14ac:dyDescent="0.2">
      <c r="A37" s="15" t="s">
        <v>16</v>
      </c>
      <c r="B37" s="16" t="s">
        <v>17</v>
      </c>
      <c r="C37" s="104" t="s">
        <v>59</v>
      </c>
      <c r="D37" s="109" t="s">
        <v>60</v>
      </c>
      <c r="E37" s="107" t="s">
        <v>61</v>
      </c>
      <c r="F37" s="132" t="s">
        <v>62</v>
      </c>
      <c r="G37" s="110" t="s">
        <v>63</v>
      </c>
      <c r="H37" s="103" t="s">
        <v>64</v>
      </c>
      <c r="I37" s="111" t="s">
        <v>53</v>
      </c>
      <c r="J37" s="112"/>
      <c r="K37" s="112">
        <v>-0.01</v>
      </c>
      <c r="L37" s="112"/>
    </row>
    <row r="38" spans="1:14" s="107" customFormat="1" x14ac:dyDescent="0.2">
      <c r="A38" s="15" t="s">
        <v>16</v>
      </c>
      <c r="B38" s="16" t="s">
        <v>17</v>
      </c>
      <c r="C38" s="104" t="s">
        <v>59</v>
      </c>
      <c r="D38" s="109" t="s">
        <v>54</v>
      </c>
      <c r="E38" s="107" t="s">
        <v>65</v>
      </c>
      <c r="F38" s="132" t="s">
        <v>66</v>
      </c>
      <c r="G38" s="110" t="s">
        <v>67</v>
      </c>
      <c r="H38" s="103" t="s">
        <v>68</v>
      </c>
      <c r="I38" s="111" t="s">
        <v>69</v>
      </c>
      <c r="J38" s="112"/>
      <c r="K38" s="112">
        <v>-0.01</v>
      </c>
      <c r="L38" s="112"/>
    </row>
    <row r="39" spans="1:14" s="107" customFormat="1" x14ac:dyDescent="0.2">
      <c r="A39" s="15" t="s">
        <v>16</v>
      </c>
      <c r="B39" s="16" t="s">
        <v>17</v>
      </c>
      <c r="C39" s="104" t="s">
        <v>59</v>
      </c>
      <c r="D39" s="109" t="s">
        <v>70</v>
      </c>
      <c r="E39" s="107" t="s">
        <v>65</v>
      </c>
      <c r="F39" s="132" t="s">
        <v>71</v>
      </c>
      <c r="G39" s="110" t="s">
        <v>72</v>
      </c>
      <c r="H39" s="103" t="s">
        <v>73</v>
      </c>
      <c r="I39" s="111" t="s">
        <v>53</v>
      </c>
      <c r="J39" s="112"/>
      <c r="K39" s="112">
        <v>-35659.99</v>
      </c>
      <c r="L39" s="112"/>
    </row>
    <row r="40" spans="1:14" x14ac:dyDescent="0.2">
      <c r="A40" s="15"/>
      <c r="B40" s="16"/>
      <c r="C40" s="12"/>
      <c r="D40" s="76"/>
      <c r="E40" s="107"/>
      <c r="F40" s="113"/>
      <c r="G40" s="114"/>
      <c r="H40" s="113"/>
      <c r="I40" s="86"/>
      <c r="J40" s="14"/>
      <c r="K40" s="14"/>
      <c r="L40" s="14"/>
    </row>
    <row r="41" spans="1:14" x14ac:dyDescent="0.2">
      <c r="A41" s="11"/>
      <c r="B41" s="12"/>
      <c r="C41" s="12"/>
      <c r="D41" s="76"/>
      <c r="E41" s="17"/>
      <c r="F41" s="86"/>
      <c r="G41" s="31"/>
      <c r="H41" s="28"/>
      <c r="I41" s="86"/>
      <c r="J41" s="14"/>
      <c r="K41" s="14"/>
      <c r="L41" s="14"/>
    </row>
    <row r="42" spans="1:14" x14ac:dyDescent="0.2">
      <c r="A42" s="11"/>
      <c r="B42" s="12"/>
      <c r="C42" s="12"/>
      <c r="D42" s="76"/>
      <c r="E42" s="33" t="s">
        <v>23</v>
      </c>
      <c r="F42" s="124"/>
      <c r="G42" s="34"/>
      <c r="H42" s="35"/>
      <c r="I42" s="87"/>
      <c r="J42" s="36">
        <f>SUM(J32:J41)</f>
        <v>81104.38</v>
      </c>
      <c r="K42" s="36">
        <f>SUM(K32:K41)</f>
        <v>-724460.49</v>
      </c>
      <c r="L42" s="36">
        <f>SUM(L32:L41)</f>
        <v>0</v>
      </c>
      <c r="N42" s="93"/>
    </row>
    <row r="43" spans="1:14" x14ac:dyDescent="0.2">
      <c r="A43" s="11"/>
      <c r="B43" s="12"/>
      <c r="C43" s="12"/>
      <c r="D43" s="76"/>
      <c r="E43" s="27"/>
      <c r="F43" s="125"/>
      <c r="G43" s="27"/>
      <c r="H43" s="37"/>
      <c r="I43" s="88"/>
      <c r="J43" s="38"/>
      <c r="K43" s="14"/>
      <c r="L43" s="14"/>
    </row>
    <row r="44" spans="1:14" x14ac:dyDescent="0.2">
      <c r="A44" s="11"/>
      <c r="B44" s="16"/>
      <c r="C44" s="12"/>
      <c r="D44" s="76"/>
      <c r="E44" s="17" t="s">
        <v>11</v>
      </c>
      <c r="F44" s="86"/>
      <c r="G44" s="27"/>
      <c r="H44" s="28"/>
      <c r="I44" s="88"/>
      <c r="J44" s="39" t="s">
        <v>14</v>
      </c>
      <c r="K44" s="14"/>
      <c r="L44" s="14"/>
    </row>
    <row r="45" spans="1:14" s="42" customFormat="1" x14ac:dyDescent="0.2">
      <c r="A45" s="99"/>
      <c r="B45" s="100"/>
      <c r="C45" s="104"/>
      <c r="D45" s="106"/>
      <c r="E45" s="75"/>
      <c r="F45" s="126"/>
      <c r="G45" s="67"/>
      <c r="H45" s="69"/>
      <c r="I45" s="105"/>
      <c r="J45" s="41"/>
      <c r="K45" s="22"/>
      <c r="L45" s="22"/>
    </row>
    <row r="46" spans="1:14" s="42" customFormat="1" x14ac:dyDescent="0.2">
      <c r="A46" s="99"/>
      <c r="B46" s="100"/>
      <c r="C46" s="104"/>
      <c r="D46" s="106"/>
      <c r="E46" s="123" t="s">
        <v>31</v>
      </c>
      <c r="F46" s="126"/>
      <c r="G46" s="67"/>
      <c r="H46" s="122"/>
      <c r="I46" s="105"/>
      <c r="J46" s="41"/>
      <c r="K46" s="22"/>
      <c r="L46" s="22"/>
    </row>
    <row r="47" spans="1:14" s="42" customFormat="1" x14ac:dyDescent="0.2">
      <c r="A47" s="99"/>
      <c r="B47" s="100"/>
      <c r="C47" s="104"/>
      <c r="D47" s="106"/>
      <c r="E47" s="123"/>
      <c r="F47" s="126"/>
      <c r="G47" s="67"/>
      <c r="H47" s="122"/>
      <c r="I47" s="121"/>
      <c r="J47" s="41"/>
      <c r="K47" s="22"/>
      <c r="L47" s="22"/>
    </row>
    <row r="48" spans="1:14" s="42" customFormat="1" x14ac:dyDescent="0.2">
      <c r="A48" s="15"/>
      <c r="B48" s="16"/>
      <c r="C48" s="12"/>
      <c r="D48" s="78"/>
      <c r="E48" s="40"/>
      <c r="F48" s="86"/>
      <c r="G48" s="27"/>
      <c r="H48" s="32"/>
      <c r="I48" s="88"/>
      <c r="J48" s="41"/>
      <c r="K48" s="22"/>
      <c r="L48" s="22"/>
    </row>
    <row r="49" spans="1:12" x14ac:dyDescent="0.2">
      <c r="A49" s="11"/>
      <c r="B49" s="12"/>
      <c r="C49" s="12"/>
      <c r="D49" s="76"/>
      <c r="E49" s="33" t="s">
        <v>24</v>
      </c>
      <c r="F49" s="124"/>
      <c r="G49" s="43"/>
      <c r="H49" s="34"/>
      <c r="I49" s="89"/>
      <c r="J49" s="44">
        <f>SUM(J45:J48)</f>
        <v>0</v>
      </c>
      <c r="K49" s="44">
        <f>SUM(K45:K48)</f>
        <v>0</v>
      </c>
      <c r="L49" s="44">
        <f>SUM(L45:L48)</f>
        <v>0</v>
      </c>
    </row>
    <row r="50" spans="1:12" x14ac:dyDescent="0.2">
      <c r="A50" s="11"/>
      <c r="B50" s="12"/>
      <c r="C50" s="12"/>
      <c r="D50" s="76"/>
      <c r="E50" s="27"/>
      <c r="F50" s="88"/>
      <c r="G50" s="27"/>
      <c r="H50" s="27"/>
      <c r="I50" s="88"/>
      <c r="J50" s="39"/>
      <c r="K50" s="14"/>
      <c r="L50" s="45"/>
    </row>
    <row r="51" spans="1:12" x14ac:dyDescent="0.2">
      <c r="A51" s="11"/>
      <c r="B51" s="12"/>
      <c r="C51" s="12"/>
      <c r="D51" s="76"/>
      <c r="F51" s="76"/>
      <c r="G51" s="12"/>
      <c r="H51" s="12"/>
      <c r="I51" s="76"/>
      <c r="J51" s="39"/>
      <c r="K51" s="14"/>
      <c r="L51" s="14"/>
    </row>
    <row r="52" spans="1:12" ht="30" customHeight="1" x14ac:dyDescent="0.2">
      <c r="A52" s="11"/>
      <c r="B52" s="12"/>
      <c r="C52" s="12"/>
      <c r="D52" s="76"/>
      <c r="E52" s="23" t="s">
        <v>25</v>
      </c>
      <c r="F52" s="90"/>
      <c r="G52" s="46"/>
      <c r="H52" s="46"/>
      <c r="I52" s="90"/>
      <c r="J52" s="47">
        <f>+J42+J49</f>
        <v>81104.38</v>
      </c>
      <c r="K52" s="47">
        <f>+K42+K49</f>
        <v>-724460.49</v>
      </c>
      <c r="L52" s="26">
        <f>+L42+L49</f>
        <v>0</v>
      </c>
    </row>
    <row r="53" spans="1:12" x14ac:dyDescent="0.2">
      <c r="A53" s="11"/>
      <c r="B53" s="12"/>
      <c r="C53" s="12"/>
      <c r="D53" s="76"/>
      <c r="E53" s="12"/>
      <c r="F53" s="127"/>
      <c r="G53" s="12"/>
      <c r="H53" s="12"/>
      <c r="I53" s="76"/>
      <c r="J53" s="39"/>
      <c r="K53" s="14"/>
      <c r="L53" s="14"/>
    </row>
    <row r="54" spans="1:12" s="12" customFormat="1" ht="51" x14ac:dyDescent="0.2">
      <c r="A54" s="11"/>
      <c r="D54" s="76"/>
      <c r="E54" s="48" t="s">
        <v>27</v>
      </c>
      <c r="F54" s="49" t="str">
        <f>F4</f>
        <v>October 31, 2020</v>
      </c>
      <c r="G54" s="50"/>
      <c r="H54" s="50"/>
      <c r="I54" s="91"/>
      <c r="J54" s="130">
        <f>-J52+J27</f>
        <v>9947146.1800000072</v>
      </c>
      <c r="K54" s="130">
        <f>-K52+K27</f>
        <v>24811471.659999996</v>
      </c>
      <c r="L54" s="131">
        <f>-L52+L27</f>
        <v>5927392.9149992093</v>
      </c>
    </row>
    <row r="55" spans="1:12" s="12" customFormat="1" ht="14.25" customHeight="1" x14ac:dyDescent="0.2">
      <c r="A55" s="51"/>
      <c r="B55" s="52"/>
      <c r="C55" s="52"/>
      <c r="D55" s="79"/>
      <c r="E55" s="52"/>
      <c r="F55" s="79"/>
      <c r="G55" s="53"/>
      <c r="H55" s="53"/>
      <c r="I55" s="92"/>
      <c r="J55" s="54"/>
      <c r="K55" s="57"/>
      <c r="L55" s="55"/>
    </row>
    <row r="56" spans="1:12" ht="12.75" customHeight="1" x14ac:dyDescent="0.2">
      <c r="E56" s="97"/>
      <c r="F56" s="128"/>
      <c r="G56" s="97"/>
      <c r="H56" s="97"/>
      <c r="I56" s="120"/>
      <c r="J56" s="118"/>
      <c r="K56" s="118"/>
      <c r="L56" s="118"/>
    </row>
    <row r="57" spans="1:12" x14ac:dyDescent="0.2">
      <c r="E57" s="94"/>
      <c r="F57" s="129"/>
      <c r="G57" s="95"/>
      <c r="H57" s="95"/>
      <c r="I57" s="115"/>
      <c r="J57" s="119"/>
      <c r="K57" s="119"/>
      <c r="L57" s="119"/>
    </row>
    <row r="58" spans="1:12" s="42" customFormat="1" x14ac:dyDescent="0.2">
      <c r="D58" s="96"/>
      <c r="F58" s="96"/>
      <c r="I58" s="116"/>
      <c r="J58" s="117"/>
      <c r="K58" s="117"/>
      <c r="L58" s="117"/>
    </row>
    <row r="59" spans="1:12" x14ac:dyDescent="0.2">
      <c r="J59" s="101"/>
      <c r="K59" s="101"/>
      <c r="L59" s="102"/>
    </row>
    <row r="60" spans="1:12" x14ac:dyDescent="0.2">
      <c r="J60" s="93"/>
      <c r="K60" s="93"/>
      <c r="L60" s="93"/>
    </row>
    <row r="61" spans="1:12" x14ac:dyDescent="0.2">
      <c r="E61" s="63"/>
    </row>
    <row r="62" spans="1:12" x14ac:dyDescent="0.2">
      <c r="L62" s="93"/>
    </row>
  </sheetData>
  <phoneticPr fontId="0" type="noConversion"/>
  <printOptions horizontalCentered="1"/>
  <pageMargins left="0.25" right="0.25" top="0.5" bottom="0.5" header="0.5" footer="0.25"/>
  <pageSetup scale="6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SACOG</vt:lpstr>
      <vt:lpstr>SACOG!Print_Area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2019-12-11T15:34:18Z</cp:lastPrinted>
  <dcterms:created xsi:type="dcterms:W3CDTF">2004-07-28T16:25:05Z</dcterms:created>
  <dcterms:modified xsi:type="dcterms:W3CDTF">2020-12-03T20:02:04Z</dcterms:modified>
</cp:coreProperties>
</file>